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8D39BD1E-CB0B-4713-9B3C-3EB36721AEC4}" xr6:coauthVersionLast="45" xr6:coauthVersionMax="45" xr10:uidLastSave="{00000000-0000-0000-0000-000000000000}"/>
  <bookViews>
    <workbookView xWindow="20" yWindow="20" windowWidth="38380" windowHeight="20980" activeTab="3" xr2:uid="{00000000-000D-0000-FFFF-FFFF00000000}"/>
  </bookViews>
  <sheets>
    <sheet name="2017" sheetId="2" r:id="rId1"/>
    <sheet name="2018" sheetId="3" r:id="rId2"/>
    <sheet name="2019" sheetId="1" r:id="rId3"/>
    <sheet name="2019 (кор.)" sheetId="4" r:id="rId4"/>
  </sheets>
  <definedNames>
    <definedName name="_xlnm.Print_Area" localSheetId="0">'2017'!$A$1:$F$14</definedName>
    <definedName name="_xlnm.Print_Area" localSheetId="1">'2018'!$A$1:$F$21</definedName>
    <definedName name="_xlnm.Print_Area" localSheetId="2">'2019'!$A$1:$F$25</definedName>
    <definedName name="_xlnm.Print_Area" localSheetId="3">'2019 (кор.)'!$A$1:$F$25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4" l="1"/>
  <c r="E24" i="4"/>
  <c r="B24" i="4"/>
  <c r="F23" i="4"/>
  <c r="E23" i="4"/>
  <c r="B23" i="4"/>
  <c r="F22" i="4"/>
  <c r="E22" i="4"/>
  <c r="B22" i="4" s="1"/>
  <c r="E20" i="4"/>
  <c r="E18" i="4" s="1"/>
  <c r="B18" i="4" s="1"/>
  <c r="E19" i="4"/>
  <c r="B19" i="4"/>
  <c r="B15" i="4"/>
  <c r="B14" i="4"/>
  <c r="B13" i="4"/>
  <c r="F12" i="4"/>
  <c r="F21" i="4" s="1"/>
  <c r="E12" i="4"/>
  <c r="B12" i="4" s="1"/>
  <c r="B11" i="4"/>
  <c r="B10" i="4"/>
  <c r="E9" i="4"/>
  <c r="B9" i="4"/>
  <c r="B20" i="4" l="1"/>
  <c r="E21" i="4"/>
  <c r="B21" i="4" s="1"/>
  <c r="F24" i="1"/>
  <c r="E24" i="1"/>
  <c r="F23" i="1"/>
  <c r="F22" i="1"/>
  <c r="E23" i="1"/>
  <c r="E20" i="1"/>
  <c r="E19" i="1"/>
  <c r="E18" i="1" s="1"/>
  <c r="F13" i="1"/>
  <c r="E13" i="1"/>
  <c r="B10" i="1"/>
  <c r="E9" i="1"/>
  <c r="B19" i="1" l="1"/>
  <c r="F20" i="3" l="1"/>
  <c r="E20" i="3"/>
  <c r="D20" i="3"/>
  <c r="C20" i="3"/>
  <c r="B20" i="3"/>
  <c r="E19" i="3"/>
  <c r="B19" i="3"/>
  <c r="F18" i="3"/>
  <c r="E18" i="3"/>
  <c r="D17" i="3"/>
  <c r="C17" i="3"/>
  <c r="E16" i="3"/>
  <c r="B16" i="3" s="1"/>
  <c r="F15" i="3"/>
  <c r="D15" i="3"/>
  <c r="C15" i="3"/>
  <c r="B12" i="3"/>
  <c r="B11" i="3"/>
  <c r="B10" i="3"/>
  <c r="F9" i="3"/>
  <c r="F17" i="3" s="1"/>
  <c r="E9" i="3"/>
  <c r="E17" i="3" s="1"/>
  <c r="B9" i="3"/>
  <c r="B8" i="3"/>
  <c r="E7" i="3"/>
  <c r="E15" i="3" s="1"/>
  <c r="B7" i="3"/>
  <c r="B17" i="3" l="1"/>
  <c r="B15" i="3"/>
  <c r="B18" i="3"/>
  <c r="E13" i="2"/>
  <c r="F13" i="2" s="1"/>
  <c r="E12" i="2"/>
  <c r="B12" i="2" s="1"/>
  <c r="F11" i="2"/>
  <c r="E11" i="2"/>
  <c r="B11" i="2"/>
  <c r="F10" i="2"/>
  <c r="B9" i="2"/>
  <c r="E8" i="2"/>
  <c r="C8" i="2"/>
  <c r="B8" i="2"/>
  <c r="E10" i="2" l="1"/>
  <c r="B10" i="2" s="1"/>
  <c r="B24" i="1"/>
  <c r="E22" i="1"/>
  <c r="B20" i="1" l="1"/>
  <c r="B22" i="1"/>
  <c r="B23" i="1"/>
  <c r="B15" i="1" l="1"/>
  <c r="B18" i="1" l="1"/>
  <c r="B9" i="1"/>
  <c r="B14" i="1"/>
  <c r="F12" i="1"/>
  <c r="F21" i="1" s="1"/>
  <c r="E12" i="1"/>
  <c r="E21" i="1" s="1"/>
  <c r="B11" i="1"/>
  <c r="B21" i="1" l="1"/>
  <c r="B13" i="1"/>
  <c r="B12" i="1"/>
</calcChain>
</file>

<file path=xl/sharedStrings.xml><?xml version="1.0" encoding="utf-8"?>
<sst xmlns="http://schemas.openxmlformats.org/spreadsheetml/2006/main" count="96" uniqueCount="24">
  <si>
    <t>Электроэнергия (тыс. кВт ч)</t>
  </si>
  <si>
    <t xml:space="preserve">Поступление в сеть из других организаций, в том числе: </t>
  </si>
  <si>
    <t>от смежных сетевых организаций</t>
  </si>
  <si>
    <t>ВН</t>
  </si>
  <si>
    <t>СН1</t>
  </si>
  <si>
    <t>СН2</t>
  </si>
  <si>
    <t xml:space="preserve">Отпуск из сети, в том числе: </t>
  </si>
  <si>
    <t>Потери, в том числе:</t>
  </si>
  <si>
    <t xml:space="preserve">относимые на собственное потребление </t>
  </si>
  <si>
    <t>Наименование показателя</t>
  </si>
  <si>
    <t>Всего</t>
  </si>
  <si>
    <t>В том числе по уровню напряжения</t>
  </si>
  <si>
    <t>НН</t>
  </si>
  <si>
    <t>конечные потребители</t>
  </si>
  <si>
    <t>другие сети</t>
  </si>
  <si>
    <t>Мощность (МВт)</t>
  </si>
  <si>
    <t>Информация о балансе электрической энергии и мощности ООО "Энергосистемы" за 2018 год</t>
  </si>
  <si>
    <t>Информация об отпуске электрической энергии в сеть и отпуске электрической энергии из сети ООО "Энергосистемы" по уровням напряжений за 2017 год</t>
  </si>
  <si>
    <t>ООО "ЭНСИ"</t>
  </si>
  <si>
    <t>2019 год</t>
  </si>
  <si>
    <t>Пункт 19"г"(2) - Информация о балансе электрической энергии и мощности</t>
  </si>
  <si>
    <t>I.Электроэнергия (тыс. кВт ч)</t>
  </si>
  <si>
    <t>II. Мощность (МВт)</t>
  </si>
  <si>
    <t>из сетей ПАО "ФСК ЕЭС"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</si>
</sst>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9"/>
      <color indexed="63"/>
      <name val="Tahoma"/>
      <family val="2"/>
      <charset val="204"/>
    </font>
    <font>
      <sz val="10"/>
      <name val="Arial Cyr"/>
      <charset val="204"/>
    </font>
    <font>
      <sz val="12"/>
      <color theme="1"/>
      <name val="Calibri Light"/>
      <family val="2"/>
      <charset val="204"/>
    </font>
    <font>
      <sz val="12"/>
      <color indexed="63"/>
      <name val="Calibri Light"/>
      <family val="2"/>
      <charset val="204"/>
    </font>
    <font>
      <b/>
      <sz val="10"/>
      <color theme="1"/>
      <name val="Calibri Light"/>
      <family val="2"/>
      <charset val="204"/>
    </font>
    <font>
      <b/>
      <sz val="12"/>
      <color theme="1"/>
      <name val="Calibri Light"/>
      <family val="2"/>
      <charset val="204"/>
    </font>
    <font>
      <b/>
      <sz val="12"/>
      <color indexed="6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7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9" fontId="1" fillId="0" borderId="0" applyBorder="0">
      <alignment vertical="top"/>
    </xf>
    <xf numFmtId="0" fontId="3" fillId="0" borderId="0"/>
    <xf numFmtId="0" fontId="3" fillId="0" borderId="0"/>
  </cellStyleXfs>
  <cellXfs count="36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49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 applyProtection="1">
      <alignment horizontal="right" vertical="center"/>
      <protection locked="0"/>
    </xf>
    <xf numFmtId="49" fontId="2" fillId="0" borderId="1" xfId="1" applyFont="1" applyBorder="1" applyAlignment="1">
      <alignment horizontal="left" vertical="center" wrapText="1" indent="1"/>
    </xf>
    <xf numFmtId="164" fontId="0" fillId="0" borderId="0" xfId="0" applyNumberFormat="1"/>
    <xf numFmtId="0" fontId="2" fillId="0" borderId="1" xfId="3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/>
    </xf>
    <xf numFmtId="165" fontId="2" fillId="0" borderId="1" xfId="1" applyNumberFormat="1" applyFont="1" applyBorder="1" applyAlignment="1" applyProtection="1">
      <alignment horizontal="right" vertical="center"/>
      <protection locked="0"/>
    </xf>
    <xf numFmtId="0" fontId="2" fillId="0" borderId="1" xfId="3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 applyProtection="1">
      <alignment horizontal="right" vertical="center"/>
      <protection locked="0"/>
    </xf>
    <xf numFmtId="165" fontId="5" fillId="0" borderId="1" xfId="1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/>
    <xf numFmtId="0" fontId="6" fillId="0" borderId="0" xfId="0" applyFont="1" applyFill="1"/>
    <xf numFmtId="0" fontId="5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7" fillId="0" borderId="0" xfId="0" applyFont="1" applyFill="1"/>
    <xf numFmtId="49" fontId="5" fillId="0" borderId="1" xfId="1" applyFont="1" applyFill="1" applyBorder="1" applyAlignment="1">
      <alignment horizontal="left" vertical="center" wrapText="1" indent="1"/>
    </xf>
    <xf numFmtId="164" fontId="4" fillId="0" borderId="0" xfId="0" applyNumberFormat="1" applyFont="1" applyFill="1"/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49" fontId="5" fillId="2" borderId="1" xfId="1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 applyProtection="1">
      <alignment horizontal="right" vertical="center"/>
      <protection locked="0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1" xfId="3" applyFont="1" applyBorder="1" applyAlignment="1">
      <alignment horizontal="center" vertical="center" wrapText="1"/>
    </xf>
    <xf numFmtId="49" fontId="2" fillId="0" borderId="1" xfId="1" applyFont="1" applyBorder="1" applyAlignment="1">
      <alignment horizontal="center" vertical="center"/>
    </xf>
    <xf numFmtId="49" fontId="8" fillId="0" borderId="1" xfId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5" fillId="0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" xfId="1" xr:uid="{48BF88A0-0794-4EF0-972D-7573D06B0BD4}"/>
    <cellStyle name="Обычный_Полезный отпуск электроэнергии и мощности, реализуемой по регулируемым ценам" xfId="2" xr:uid="{33C648E5-7A7F-46FA-897E-A41DEAB4FF59}"/>
    <cellStyle name="Обычный_Сведения об отпуске (передаче) электроэнергии потребителям распределительными сетевыми организациями" xfId="3" xr:uid="{AA7C1812-13BC-44D9-90D2-DD705DA4E08D}"/>
  </cellStyles>
  <dxfs count="0"/>
  <tableStyles count="0" defaultTableStyle="TableStyleMedium2" defaultPivotStyle="PivotStyleLight16"/>
  <colors>
    <mruColors>
      <color rgb="FFF1F7E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199A-080A-4DFF-890F-98A509A19C59}">
  <dimension ref="A1:G14"/>
  <sheetViews>
    <sheetView view="pageBreakPreview" zoomScale="130" zoomScaleNormal="160" zoomScaleSheetLayoutView="130" workbookViewId="0">
      <selection sqref="A1:F2"/>
    </sheetView>
  </sheetViews>
  <sheetFormatPr defaultRowHeight="14.5" x14ac:dyDescent="0.35"/>
  <cols>
    <col min="1" max="1" width="54.54296875" customWidth="1"/>
    <col min="2" max="6" width="13.08984375" customWidth="1"/>
    <col min="7" max="7" width="11.1796875" bestFit="1" customWidth="1"/>
  </cols>
  <sheetData>
    <row r="1" spans="1:7" x14ac:dyDescent="0.35">
      <c r="A1" s="30" t="s">
        <v>17</v>
      </c>
      <c r="B1" s="30"/>
      <c r="C1" s="30"/>
      <c r="D1" s="30"/>
      <c r="E1" s="30"/>
      <c r="F1" s="30"/>
    </row>
    <row r="2" spans="1:7" x14ac:dyDescent="0.35">
      <c r="A2" s="30"/>
      <c r="B2" s="30"/>
      <c r="C2" s="30"/>
      <c r="D2" s="30"/>
      <c r="E2" s="30"/>
      <c r="F2" s="30"/>
    </row>
    <row r="4" spans="1:7" x14ac:dyDescent="0.35">
      <c r="A4" s="31" t="s">
        <v>9</v>
      </c>
      <c r="B4" s="31" t="s">
        <v>10</v>
      </c>
      <c r="C4" s="31" t="s">
        <v>11</v>
      </c>
      <c r="D4" s="31"/>
      <c r="E4" s="31"/>
      <c r="F4" s="31"/>
    </row>
    <row r="5" spans="1:7" x14ac:dyDescent="0.35">
      <c r="A5" s="31"/>
      <c r="B5" s="31"/>
      <c r="C5" s="7" t="s">
        <v>3</v>
      </c>
      <c r="D5" s="7" t="s">
        <v>4</v>
      </c>
      <c r="E5" s="7" t="s">
        <v>5</v>
      </c>
      <c r="F5" s="7" t="s">
        <v>12</v>
      </c>
    </row>
    <row r="6" spans="1:7" x14ac:dyDescent="0.3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</row>
    <row r="7" spans="1:7" x14ac:dyDescent="0.35">
      <c r="A7" s="32" t="s">
        <v>0</v>
      </c>
      <c r="B7" s="32"/>
      <c r="C7" s="32"/>
      <c r="D7" s="32"/>
      <c r="E7" s="32"/>
      <c r="F7" s="32"/>
    </row>
    <row r="8" spans="1:7" ht="29" customHeight="1" x14ac:dyDescent="0.35">
      <c r="A8" s="2" t="s">
        <v>1</v>
      </c>
      <c r="B8" s="3">
        <f>SUM(C8:F8)</f>
        <v>143248.05499999999</v>
      </c>
      <c r="C8" s="4">
        <f>C9</f>
        <v>86798.373000000007</v>
      </c>
      <c r="D8" s="4">
        <v>0</v>
      </c>
      <c r="E8" s="4">
        <f t="shared" ref="E8" si="0">E9</f>
        <v>56449.682000000001</v>
      </c>
      <c r="F8" s="4">
        <v>0</v>
      </c>
    </row>
    <row r="9" spans="1:7" ht="29" customHeight="1" x14ac:dyDescent="0.35">
      <c r="A9" s="5" t="s">
        <v>2</v>
      </c>
      <c r="B9" s="3">
        <f t="shared" ref="B9:B12" si="1">SUM(C9:F9)</f>
        <v>143248.05499999999</v>
      </c>
      <c r="C9" s="4">
        <v>86798.373000000007</v>
      </c>
      <c r="D9" s="4">
        <v>0</v>
      </c>
      <c r="E9" s="4">
        <v>56449.682000000001</v>
      </c>
      <c r="F9" s="4">
        <v>0</v>
      </c>
    </row>
    <row r="10" spans="1:7" ht="29" customHeight="1" x14ac:dyDescent="0.35">
      <c r="A10" s="2" t="s">
        <v>6</v>
      </c>
      <c r="B10" s="3">
        <f t="shared" si="1"/>
        <v>130627.701</v>
      </c>
      <c r="C10" s="4">
        <v>0</v>
      </c>
      <c r="D10" s="4">
        <v>0</v>
      </c>
      <c r="E10" s="4">
        <f t="shared" ref="E10:F10" si="2">E11+E12</f>
        <v>50900.485000000001</v>
      </c>
      <c r="F10" s="4">
        <f t="shared" si="2"/>
        <v>79727.216</v>
      </c>
    </row>
    <row r="11" spans="1:7" ht="29" customHeight="1" x14ac:dyDescent="0.35">
      <c r="A11" s="5" t="s">
        <v>13</v>
      </c>
      <c r="B11" s="3">
        <f t="shared" si="1"/>
        <v>108690.583</v>
      </c>
      <c r="C11" s="4">
        <v>0</v>
      </c>
      <c r="D11" s="4">
        <v>0</v>
      </c>
      <c r="E11" s="4">
        <f>28963367/1000</f>
        <v>28963.366999999998</v>
      </c>
      <c r="F11" s="4">
        <f>79727216/1000</f>
        <v>79727.216</v>
      </c>
    </row>
    <row r="12" spans="1:7" ht="29" customHeight="1" x14ac:dyDescent="0.35">
      <c r="A12" s="5" t="s">
        <v>14</v>
      </c>
      <c r="B12" s="3">
        <f t="shared" si="1"/>
        <v>21937.117999999999</v>
      </c>
      <c r="C12" s="4">
        <v>0</v>
      </c>
      <c r="D12" s="4">
        <v>0</v>
      </c>
      <c r="E12" s="4">
        <f>21937118/1000</f>
        <v>21937.117999999999</v>
      </c>
      <c r="F12" s="4">
        <v>0</v>
      </c>
    </row>
    <row r="13" spans="1:7" ht="29" customHeight="1" x14ac:dyDescent="0.35">
      <c r="A13" s="2" t="s">
        <v>7</v>
      </c>
      <c r="B13" s="3">
        <v>12620.353999999999</v>
      </c>
      <c r="C13" s="4">
        <v>0</v>
      </c>
      <c r="D13" s="4">
        <v>0</v>
      </c>
      <c r="E13" s="4">
        <f>ROUND(B13*25%,4)</f>
        <v>3155.0884999999998</v>
      </c>
      <c r="F13" s="4">
        <f>B13-E13</f>
        <v>9465.2654999999995</v>
      </c>
      <c r="G13" s="6"/>
    </row>
    <row r="14" spans="1:7" ht="29" customHeight="1" x14ac:dyDescent="0.35">
      <c r="A14" s="5" t="s">
        <v>8</v>
      </c>
      <c r="B14" s="3">
        <v>0</v>
      </c>
      <c r="C14" s="4">
        <v>0</v>
      </c>
      <c r="D14" s="4">
        <v>0</v>
      </c>
      <c r="E14" s="4">
        <v>0</v>
      </c>
      <c r="F14" s="4">
        <v>0</v>
      </c>
    </row>
  </sheetData>
  <mergeCells count="5">
    <mergeCell ref="A1:F2"/>
    <mergeCell ref="A4:A5"/>
    <mergeCell ref="B4:B5"/>
    <mergeCell ref="C4:F4"/>
    <mergeCell ref="A7:F7"/>
  </mergeCells>
  <dataValidations count="1">
    <dataValidation type="decimal" allowBlank="1" showErrorMessage="1" errorTitle="Ошибка" error="Допускается ввод только действительных чисел!" sqref="B8:F14" xr:uid="{94EFBCB0-C1FD-4E9A-8A8E-B3002A5F858E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F095-00D2-41A7-903B-70E90782B129}">
  <dimension ref="A1:G21"/>
  <sheetViews>
    <sheetView view="pageBreakPreview" zoomScale="130" zoomScaleNormal="160" zoomScaleSheetLayoutView="130" workbookViewId="0">
      <selection sqref="A1:F1"/>
    </sheetView>
  </sheetViews>
  <sheetFormatPr defaultRowHeight="14.5" x14ac:dyDescent="0.35"/>
  <cols>
    <col min="1" max="1" width="54.54296875" customWidth="1"/>
    <col min="2" max="6" width="13.08984375" customWidth="1"/>
    <col min="7" max="7" width="11.1796875" bestFit="1" customWidth="1"/>
  </cols>
  <sheetData>
    <row r="1" spans="1:7" x14ac:dyDescent="0.35">
      <c r="A1" s="30" t="s">
        <v>16</v>
      </c>
      <c r="B1" s="30"/>
      <c r="C1" s="30"/>
      <c r="D1" s="30"/>
      <c r="E1" s="30"/>
      <c r="F1" s="30"/>
    </row>
    <row r="3" spans="1:7" x14ac:dyDescent="0.35">
      <c r="A3" s="31" t="s">
        <v>9</v>
      </c>
      <c r="B3" s="31" t="s">
        <v>10</v>
      </c>
      <c r="C3" s="31" t="s">
        <v>11</v>
      </c>
      <c r="D3" s="31"/>
      <c r="E3" s="31"/>
      <c r="F3" s="31"/>
    </row>
    <row r="4" spans="1:7" x14ac:dyDescent="0.35">
      <c r="A4" s="31"/>
      <c r="B4" s="31"/>
      <c r="C4" s="10" t="s">
        <v>3</v>
      </c>
      <c r="D4" s="10" t="s">
        <v>4</v>
      </c>
      <c r="E4" s="10" t="s">
        <v>5</v>
      </c>
      <c r="F4" s="10" t="s">
        <v>12</v>
      </c>
    </row>
    <row r="5" spans="1:7" x14ac:dyDescent="0.3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7" x14ac:dyDescent="0.35">
      <c r="A6" s="32" t="s">
        <v>0</v>
      </c>
      <c r="B6" s="32"/>
      <c r="C6" s="32"/>
      <c r="D6" s="32"/>
      <c r="E6" s="32"/>
      <c r="F6" s="32"/>
    </row>
    <row r="7" spans="1:7" x14ac:dyDescent="0.35">
      <c r="A7" s="2" t="s">
        <v>1</v>
      </c>
      <c r="B7" s="3">
        <f>SUM(C7:F7)</f>
        <v>158125.75399999999</v>
      </c>
      <c r="C7" s="4">
        <v>0</v>
      </c>
      <c r="D7" s="4">
        <v>0</v>
      </c>
      <c r="E7" s="4">
        <f>E8</f>
        <v>158125.75399999999</v>
      </c>
      <c r="F7" s="4">
        <v>0</v>
      </c>
    </row>
    <row r="8" spans="1:7" x14ac:dyDescent="0.35">
      <c r="A8" s="5" t="s">
        <v>2</v>
      </c>
      <c r="B8" s="3">
        <f t="shared" ref="B8:B11" si="0">SUM(C8:F8)</f>
        <v>158125.75399999999</v>
      </c>
      <c r="C8" s="4"/>
      <c r="D8" s="4"/>
      <c r="E8" s="4">
        <v>158125.75399999999</v>
      </c>
      <c r="F8" s="4"/>
    </row>
    <row r="9" spans="1:7" x14ac:dyDescent="0.35">
      <c r="A9" s="2" t="s">
        <v>6</v>
      </c>
      <c r="B9" s="3">
        <f t="shared" si="0"/>
        <v>144358.40000000002</v>
      </c>
      <c r="C9" s="4">
        <v>0</v>
      </c>
      <c r="D9" s="4">
        <v>0</v>
      </c>
      <c r="E9" s="4">
        <f t="shared" ref="E9:F9" si="1">E10+E11</f>
        <v>53580.160000000003</v>
      </c>
      <c r="F9" s="4">
        <f t="shared" si="1"/>
        <v>90778.240000000005</v>
      </c>
    </row>
    <row r="10" spans="1:7" x14ac:dyDescent="0.35">
      <c r="A10" s="5" t="s">
        <v>13</v>
      </c>
      <c r="B10" s="3">
        <f t="shared" si="0"/>
        <v>122483.879</v>
      </c>
      <c r="C10" s="4"/>
      <c r="D10" s="4"/>
      <c r="E10" s="4">
        <v>31705.638999999999</v>
      </c>
      <c r="F10" s="4">
        <v>90778.240000000005</v>
      </c>
    </row>
    <row r="11" spans="1:7" x14ac:dyDescent="0.35">
      <c r="A11" s="5" t="s">
        <v>14</v>
      </c>
      <c r="B11" s="3">
        <f t="shared" si="0"/>
        <v>21874.521000000001</v>
      </c>
      <c r="C11" s="4"/>
      <c r="D11" s="4"/>
      <c r="E11" s="4">
        <v>21874.521000000001</v>
      </c>
      <c r="F11" s="4"/>
    </row>
    <row r="12" spans="1:7" x14ac:dyDescent="0.35">
      <c r="A12" s="2" t="s">
        <v>7</v>
      </c>
      <c r="B12" s="3">
        <f>SUM(C12:F12)</f>
        <v>13767.353999999999</v>
      </c>
      <c r="C12" s="4">
        <v>0</v>
      </c>
      <c r="D12" s="4">
        <v>0</v>
      </c>
      <c r="E12" s="4">
        <v>7434.3710000000001</v>
      </c>
      <c r="F12" s="4">
        <v>6332.9830000000002</v>
      </c>
      <c r="G12" s="6"/>
    </row>
    <row r="13" spans="1:7" x14ac:dyDescent="0.35">
      <c r="A13" s="5" t="s">
        <v>8</v>
      </c>
      <c r="B13" s="3">
        <v>0</v>
      </c>
      <c r="C13" s="4"/>
      <c r="D13" s="4"/>
      <c r="E13" s="4"/>
      <c r="F13" s="4"/>
    </row>
    <row r="14" spans="1:7" x14ac:dyDescent="0.35">
      <c r="A14" s="32" t="s">
        <v>15</v>
      </c>
      <c r="B14" s="32"/>
      <c r="C14" s="32"/>
      <c r="D14" s="32"/>
      <c r="E14" s="32"/>
      <c r="F14" s="32"/>
    </row>
    <row r="15" spans="1:7" x14ac:dyDescent="0.35">
      <c r="A15" s="2" t="s">
        <v>1</v>
      </c>
      <c r="B15" s="8">
        <f>SUM(C15:F15)</f>
        <v>36.101770319634703</v>
      </c>
      <c r="C15" s="9">
        <f t="shared" ref="C15:D15" si="2">C7/365/24/0.5</f>
        <v>0</v>
      </c>
      <c r="D15" s="9">
        <f t="shared" si="2"/>
        <v>0</v>
      </c>
      <c r="E15" s="9">
        <f>E7/365/24/0.5</f>
        <v>36.101770319634703</v>
      </c>
      <c r="F15" s="9">
        <f>F7/365/24/0.5</f>
        <v>0</v>
      </c>
    </row>
    <row r="16" spans="1:7" x14ac:dyDescent="0.35">
      <c r="A16" s="5" t="s">
        <v>2</v>
      </c>
      <c r="B16" s="8">
        <f t="shared" ref="B16:B19" si="3">SUM(C16:F16)</f>
        <v>36.101770319634703</v>
      </c>
      <c r="C16" s="9"/>
      <c r="D16" s="9"/>
      <c r="E16" s="9">
        <f t="shared" ref="C16:F20" si="4">E8/365/24/0.5</f>
        <v>36.101770319634703</v>
      </c>
      <c r="F16" s="9"/>
    </row>
    <row r="17" spans="1:7" x14ac:dyDescent="0.35">
      <c r="A17" s="2" t="s">
        <v>6</v>
      </c>
      <c r="B17" s="8">
        <f t="shared" si="3"/>
        <v>32.958538812785392</v>
      </c>
      <c r="C17" s="9">
        <f t="shared" si="4"/>
        <v>0</v>
      </c>
      <c r="D17" s="9">
        <f t="shared" si="4"/>
        <v>0</v>
      </c>
      <c r="E17" s="9">
        <f t="shared" si="4"/>
        <v>12.232913242009133</v>
      </c>
      <c r="F17" s="9">
        <f t="shared" si="4"/>
        <v>20.725625570776256</v>
      </c>
    </row>
    <row r="18" spans="1:7" x14ac:dyDescent="0.35">
      <c r="A18" s="5" t="s">
        <v>13</v>
      </c>
      <c r="B18" s="8">
        <f t="shared" si="3"/>
        <v>27.964355936073058</v>
      </c>
      <c r="C18" s="9"/>
      <c r="D18" s="9"/>
      <c r="E18" s="9">
        <f t="shared" si="4"/>
        <v>7.2387303652968029</v>
      </c>
      <c r="F18" s="9">
        <f t="shared" si="4"/>
        <v>20.725625570776256</v>
      </c>
    </row>
    <row r="19" spans="1:7" x14ac:dyDescent="0.35">
      <c r="A19" s="5" t="s">
        <v>14</v>
      </c>
      <c r="B19" s="8">
        <f t="shared" si="3"/>
        <v>4.9941828767123289</v>
      </c>
      <c r="C19" s="9"/>
      <c r="D19" s="9"/>
      <c r="E19" s="9">
        <f t="shared" si="4"/>
        <v>4.9941828767123289</v>
      </c>
      <c r="F19" s="9"/>
    </row>
    <row r="20" spans="1:7" x14ac:dyDescent="0.35">
      <c r="A20" s="2" t="s">
        <v>7</v>
      </c>
      <c r="B20" s="8">
        <f>SUM(C20:F20)</f>
        <v>3.1432315068493151</v>
      </c>
      <c r="C20" s="9">
        <f t="shared" si="4"/>
        <v>0</v>
      </c>
      <c r="D20" s="9">
        <f t="shared" si="4"/>
        <v>0</v>
      </c>
      <c r="E20" s="9">
        <f t="shared" si="4"/>
        <v>1.6973449771689497</v>
      </c>
      <c r="F20" s="9">
        <f t="shared" si="4"/>
        <v>1.4458865296803654</v>
      </c>
      <c r="G20" s="6"/>
    </row>
    <row r="21" spans="1:7" x14ac:dyDescent="0.35">
      <c r="A21" s="5" t="s">
        <v>8</v>
      </c>
      <c r="B21" s="8">
        <v>0</v>
      </c>
      <c r="C21" s="9"/>
      <c r="D21" s="9"/>
      <c r="E21" s="9"/>
      <c r="F21" s="9"/>
    </row>
  </sheetData>
  <mergeCells count="6">
    <mergeCell ref="A14:F14"/>
    <mergeCell ref="A1:F1"/>
    <mergeCell ref="A3:A4"/>
    <mergeCell ref="B3:B4"/>
    <mergeCell ref="C3:F3"/>
    <mergeCell ref="A6:F6"/>
  </mergeCells>
  <dataValidations count="1">
    <dataValidation type="decimal" allowBlank="1" showErrorMessage="1" errorTitle="Ошибка" error="Допускается ввод только действительных чисел!" sqref="B7:F13 B15:F21" xr:uid="{838D185E-6698-474E-A746-0C46609C0CE8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view="pageBreakPreview" zoomScale="115" zoomScaleNormal="160" zoomScaleSheetLayoutView="115" workbookViewId="0"/>
  </sheetViews>
  <sheetFormatPr defaultRowHeight="15.5" x14ac:dyDescent="0.35"/>
  <cols>
    <col min="1" max="1" width="54.54296875" style="15" customWidth="1"/>
    <col min="2" max="6" width="13.08984375" style="15" customWidth="1"/>
    <col min="7" max="7" width="11.1796875" style="15" bestFit="1" customWidth="1"/>
    <col min="8" max="16384" width="8.7265625" style="15"/>
  </cols>
  <sheetData>
    <row r="1" spans="1:7" x14ac:dyDescent="0.35">
      <c r="A1" s="15" t="s">
        <v>18</v>
      </c>
    </row>
    <row r="2" spans="1:7" x14ac:dyDescent="0.35">
      <c r="A2" s="15" t="s">
        <v>19</v>
      </c>
    </row>
    <row r="3" spans="1:7" x14ac:dyDescent="0.35">
      <c r="A3" s="34" t="s">
        <v>20</v>
      </c>
      <c r="B3" s="34"/>
      <c r="C3" s="34"/>
      <c r="D3" s="34"/>
      <c r="E3" s="34"/>
      <c r="F3" s="34"/>
    </row>
    <row r="4" spans="1:7" x14ac:dyDescent="0.35">
      <c r="A4" s="16"/>
    </row>
    <row r="5" spans="1:7" x14ac:dyDescent="0.35">
      <c r="A5" s="35" t="s">
        <v>9</v>
      </c>
      <c r="B5" s="35" t="s">
        <v>10</v>
      </c>
      <c r="C5" s="35" t="s">
        <v>11</v>
      </c>
      <c r="D5" s="35"/>
      <c r="E5" s="35"/>
      <c r="F5" s="35"/>
    </row>
    <row r="6" spans="1:7" x14ac:dyDescent="0.35">
      <c r="A6" s="35"/>
      <c r="B6" s="35"/>
      <c r="C6" s="17" t="s">
        <v>3</v>
      </c>
      <c r="D6" s="17" t="s">
        <v>4</v>
      </c>
      <c r="E6" s="17" t="s">
        <v>5</v>
      </c>
      <c r="F6" s="17" t="s">
        <v>12</v>
      </c>
    </row>
    <row r="7" spans="1:7" x14ac:dyDescent="0.3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</row>
    <row r="8" spans="1:7" s="19" customFormat="1" x14ac:dyDescent="0.35">
      <c r="A8" s="33" t="s">
        <v>21</v>
      </c>
      <c r="B8" s="33"/>
      <c r="C8" s="33"/>
      <c r="D8" s="33"/>
      <c r="E8" s="33"/>
      <c r="F8" s="33"/>
    </row>
    <row r="9" spans="1:7" x14ac:dyDescent="0.35">
      <c r="A9" s="24" t="s">
        <v>1</v>
      </c>
      <c r="B9" s="25">
        <f>SUM(C9:F9)</f>
        <v>170373.49000000002</v>
      </c>
      <c r="C9" s="26"/>
      <c r="D9" s="26"/>
      <c r="E9" s="26">
        <f>E10+E11</f>
        <v>170373.49000000002</v>
      </c>
      <c r="F9" s="26"/>
    </row>
    <row r="10" spans="1:7" x14ac:dyDescent="0.35">
      <c r="A10" s="20" t="s">
        <v>23</v>
      </c>
      <c r="B10" s="11">
        <f t="shared" ref="B10:B14" si="0">SUM(C10:F10)</f>
        <v>24555.508999999998</v>
      </c>
      <c r="C10" s="12"/>
      <c r="D10" s="12"/>
      <c r="E10" s="12">
        <v>24555.508999999998</v>
      </c>
      <c r="F10" s="12"/>
    </row>
    <row r="11" spans="1:7" x14ac:dyDescent="0.35">
      <c r="A11" s="20" t="s">
        <v>2</v>
      </c>
      <c r="B11" s="11">
        <f t="shared" si="0"/>
        <v>145817.98100000003</v>
      </c>
      <c r="C11" s="12"/>
      <c r="D11" s="12"/>
      <c r="E11" s="12">
        <v>145817.98100000003</v>
      </c>
      <c r="F11" s="12"/>
    </row>
    <row r="12" spans="1:7" x14ac:dyDescent="0.35">
      <c r="A12" s="24" t="s">
        <v>6</v>
      </c>
      <c r="B12" s="25">
        <f t="shared" si="0"/>
        <v>157151.12099999998</v>
      </c>
      <c r="C12" s="26"/>
      <c r="D12" s="26"/>
      <c r="E12" s="26">
        <f t="shared" ref="E12:F12" si="1">E13+E14</f>
        <v>61129.593999999997</v>
      </c>
      <c r="F12" s="26">
        <f t="shared" si="1"/>
        <v>96021.527000000002</v>
      </c>
    </row>
    <row r="13" spans="1:7" x14ac:dyDescent="0.35">
      <c r="A13" s="20" t="s">
        <v>13</v>
      </c>
      <c r="B13" s="11">
        <f t="shared" si="0"/>
        <v>137260.12900000002</v>
      </c>
      <c r="C13" s="12"/>
      <c r="D13" s="12"/>
      <c r="E13" s="12">
        <f>20399.933+20872.435</f>
        <v>41272.368000000002</v>
      </c>
      <c r="F13" s="12">
        <f>39268.879+56718.882</f>
        <v>95987.760999999999</v>
      </c>
    </row>
    <row r="14" spans="1:7" x14ac:dyDescent="0.35">
      <c r="A14" s="20" t="s">
        <v>14</v>
      </c>
      <c r="B14" s="11">
        <f t="shared" si="0"/>
        <v>19890.991999999998</v>
      </c>
      <c r="C14" s="12"/>
      <c r="D14" s="12"/>
      <c r="E14" s="12">
        <v>19857.225999999999</v>
      </c>
      <c r="F14" s="12">
        <v>33.765999999999998</v>
      </c>
    </row>
    <row r="15" spans="1:7" x14ac:dyDescent="0.35">
      <c r="A15" s="24" t="s">
        <v>7</v>
      </c>
      <c r="B15" s="25">
        <f>SUM(C15:F15)</f>
        <v>13222.369000000035</v>
      </c>
      <c r="C15" s="26"/>
      <c r="D15" s="26"/>
      <c r="E15" s="26">
        <v>7140.0792600000195</v>
      </c>
      <c r="F15" s="26">
        <v>6082.2897400000165</v>
      </c>
      <c r="G15" s="21"/>
    </row>
    <row r="16" spans="1:7" x14ac:dyDescent="0.35">
      <c r="A16" s="20" t="s">
        <v>8</v>
      </c>
      <c r="B16" s="11">
        <v>0</v>
      </c>
      <c r="C16" s="12"/>
      <c r="D16" s="12"/>
      <c r="E16" s="12"/>
      <c r="F16" s="12"/>
    </row>
    <row r="17" spans="1:7" s="22" customFormat="1" x14ac:dyDescent="0.35">
      <c r="A17" s="33" t="s">
        <v>22</v>
      </c>
      <c r="B17" s="33"/>
      <c r="C17" s="33"/>
      <c r="D17" s="33"/>
      <c r="E17" s="33"/>
      <c r="F17" s="33"/>
    </row>
    <row r="18" spans="1:7" x14ac:dyDescent="0.35">
      <c r="A18" s="24" t="s">
        <v>1</v>
      </c>
      <c r="B18" s="27">
        <f>SUM(C18:F18)</f>
        <v>38.89805707762558</v>
      </c>
      <c r="C18" s="28"/>
      <c r="D18" s="28"/>
      <c r="E18" s="28">
        <f>E19+E20</f>
        <v>38.89805707762558</v>
      </c>
      <c r="F18" s="28"/>
    </row>
    <row r="19" spans="1:7" x14ac:dyDescent="0.35">
      <c r="A19" s="20" t="s">
        <v>23</v>
      </c>
      <c r="B19" s="11">
        <f t="shared" ref="B19" si="2">SUM(C19:F19)</f>
        <v>5.6062805936073055</v>
      </c>
      <c r="C19" s="12"/>
      <c r="D19" s="12"/>
      <c r="E19" s="12">
        <f t="shared" ref="E19:E20" si="3">E10/365/24/0.5</f>
        <v>5.6062805936073055</v>
      </c>
      <c r="F19" s="12"/>
    </row>
    <row r="20" spans="1:7" x14ac:dyDescent="0.35">
      <c r="A20" s="20" t="s">
        <v>2</v>
      </c>
      <c r="B20" s="13">
        <f t="shared" ref="B20:B23" si="4">SUM(C20:F20)</f>
        <v>33.291776484018271</v>
      </c>
      <c r="C20" s="14"/>
      <c r="D20" s="14"/>
      <c r="E20" s="14">
        <f t="shared" si="3"/>
        <v>33.291776484018271</v>
      </c>
      <c r="F20" s="14"/>
    </row>
    <row r="21" spans="1:7" x14ac:dyDescent="0.35">
      <c r="A21" s="24" t="s">
        <v>6</v>
      </c>
      <c r="B21" s="27">
        <f t="shared" si="4"/>
        <v>35.879251369863013</v>
      </c>
      <c r="C21" s="28"/>
      <c r="D21" s="28"/>
      <c r="E21" s="28">
        <f>E12/365/24/0.5</f>
        <v>13.956528310502284</v>
      </c>
      <c r="F21" s="28">
        <f t="shared" ref="F21" si="5">F12/365/24/0.5</f>
        <v>21.922723059360731</v>
      </c>
    </row>
    <row r="22" spans="1:7" x14ac:dyDescent="0.35">
      <c r="A22" s="20" t="s">
        <v>13</v>
      </c>
      <c r="B22" s="13">
        <f t="shared" si="4"/>
        <v>31.337928995433792</v>
      </c>
      <c r="C22" s="14"/>
      <c r="D22" s="14"/>
      <c r="E22" s="14">
        <f>E13/365/24/0.5</f>
        <v>9.4229150684931522</v>
      </c>
      <c r="F22" s="14">
        <f>F13/365/24/0.5</f>
        <v>21.915013926940642</v>
      </c>
    </row>
    <row r="23" spans="1:7" x14ac:dyDescent="0.35">
      <c r="A23" s="20" t="s">
        <v>14</v>
      </c>
      <c r="B23" s="13">
        <f t="shared" si="4"/>
        <v>4.5413223744292237</v>
      </c>
      <c r="C23" s="14"/>
      <c r="D23" s="14"/>
      <c r="E23" s="14">
        <f>E14/365/24/0.5</f>
        <v>4.5336132420091326</v>
      </c>
      <c r="F23" s="14">
        <f>F14/365/24/0.5</f>
        <v>7.7091324200913233E-3</v>
      </c>
    </row>
    <row r="24" spans="1:7" x14ac:dyDescent="0.35">
      <c r="A24" s="24" t="s">
        <v>7</v>
      </c>
      <c r="B24" s="27">
        <f>SUM(C24:F24)</f>
        <v>3.0188057077625654</v>
      </c>
      <c r="C24" s="28"/>
      <c r="D24" s="28"/>
      <c r="E24" s="28">
        <f>E15/365/24/0.5</f>
        <v>1.6301550821917852</v>
      </c>
      <c r="F24" s="28">
        <f>F15/365/24/0.5</f>
        <v>1.38865062557078</v>
      </c>
      <c r="G24" s="21"/>
    </row>
    <row r="25" spans="1:7" x14ac:dyDescent="0.35">
      <c r="A25" s="20" t="s">
        <v>8</v>
      </c>
      <c r="B25" s="13">
        <v>0</v>
      </c>
      <c r="C25" s="14"/>
      <c r="D25" s="14"/>
      <c r="E25" s="14"/>
      <c r="F25" s="14"/>
    </row>
    <row r="26" spans="1:7" x14ac:dyDescent="0.35">
      <c r="E26" s="21"/>
    </row>
    <row r="28" spans="1:7" x14ac:dyDescent="0.35">
      <c r="A28" s="23"/>
    </row>
  </sheetData>
  <mergeCells count="6">
    <mergeCell ref="A17:F17"/>
    <mergeCell ref="A3:F3"/>
    <mergeCell ref="A8:F8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9:F16 B18:F25" xr:uid="{DB5C6F40-574B-491B-B5EB-E5FBC2CBC327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85CC-4427-4270-883C-6A67CAAB3BE1}">
  <dimension ref="A1:G28"/>
  <sheetViews>
    <sheetView tabSelected="1" view="pageBreakPreview" zoomScale="115" zoomScaleNormal="160" zoomScaleSheetLayoutView="115" workbookViewId="0">
      <selection activeCell="E22" sqref="E22"/>
    </sheetView>
  </sheetViews>
  <sheetFormatPr defaultRowHeight="15.5" x14ac:dyDescent="0.35"/>
  <cols>
    <col min="1" max="1" width="54.54296875" style="15" customWidth="1"/>
    <col min="2" max="6" width="13.08984375" style="15" customWidth="1"/>
    <col min="7" max="7" width="11.1796875" style="15" bestFit="1" customWidth="1"/>
    <col min="8" max="16384" width="8.7265625" style="15"/>
  </cols>
  <sheetData>
    <row r="1" spans="1:7" x14ac:dyDescent="0.35">
      <c r="A1" s="15" t="s">
        <v>18</v>
      </c>
    </row>
    <row r="2" spans="1:7" x14ac:dyDescent="0.35">
      <c r="A2" s="15" t="s">
        <v>19</v>
      </c>
    </row>
    <row r="3" spans="1:7" x14ac:dyDescent="0.35">
      <c r="A3" s="34" t="s">
        <v>20</v>
      </c>
      <c r="B3" s="34"/>
      <c r="C3" s="34"/>
      <c r="D3" s="34"/>
      <c r="E3" s="34"/>
      <c r="F3" s="34"/>
    </row>
    <row r="4" spans="1:7" x14ac:dyDescent="0.35">
      <c r="A4" s="16"/>
    </row>
    <row r="5" spans="1:7" x14ac:dyDescent="0.35">
      <c r="A5" s="35" t="s">
        <v>9</v>
      </c>
      <c r="B5" s="35" t="s">
        <v>10</v>
      </c>
      <c r="C5" s="35" t="s">
        <v>11</v>
      </c>
      <c r="D5" s="35"/>
      <c r="E5" s="35"/>
      <c r="F5" s="35"/>
    </row>
    <row r="6" spans="1:7" x14ac:dyDescent="0.35">
      <c r="A6" s="35"/>
      <c r="B6" s="35"/>
      <c r="C6" s="29" t="s">
        <v>3</v>
      </c>
      <c r="D6" s="29" t="s">
        <v>4</v>
      </c>
      <c r="E6" s="29" t="s">
        <v>5</v>
      </c>
      <c r="F6" s="29" t="s">
        <v>12</v>
      </c>
    </row>
    <row r="7" spans="1:7" x14ac:dyDescent="0.3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</row>
    <row r="8" spans="1:7" s="19" customFormat="1" x14ac:dyDescent="0.35">
      <c r="A8" s="33" t="s">
        <v>21</v>
      </c>
      <c r="B8" s="33"/>
      <c r="C8" s="33"/>
      <c r="D8" s="33"/>
      <c r="E8" s="33"/>
      <c r="F8" s="33"/>
    </row>
    <row r="9" spans="1:7" x14ac:dyDescent="0.35">
      <c r="A9" s="24" t="s">
        <v>1</v>
      </c>
      <c r="B9" s="25">
        <f>SUM(C9:F9)</f>
        <v>172470.174</v>
      </c>
      <c r="C9" s="26"/>
      <c r="D9" s="26"/>
      <c r="E9" s="26">
        <f>E10+E11</f>
        <v>172470.174</v>
      </c>
      <c r="F9" s="26"/>
    </row>
    <row r="10" spans="1:7" x14ac:dyDescent="0.35">
      <c r="A10" s="20" t="s">
        <v>23</v>
      </c>
      <c r="B10" s="11">
        <f t="shared" ref="B10:B14" si="0">SUM(C10:F10)</f>
        <v>24555.508999999998</v>
      </c>
      <c r="C10" s="12"/>
      <c r="D10" s="12"/>
      <c r="E10" s="12">
        <v>24555.508999999998</v>
      </c>
      <c r="F10" s="12"/>
    </row>
    <row r="11" spans="1:7" x14ac:dyDescent="0.35">
      <c r="A11" s="20" t="s">
        <v>2</v>
      </c>
      <c r="B11" s="11">
        <f t="shared" si="0"/>
        <v>147914.66500000001</v>
      </c>
      <c r="C11" s="12"/>
      <c r="D11" s="12"/>
      <c r="E11" s="12">
        <v>147914.66500000001</v>
      </c>
      <c r="F11" s="12"/>
    </row>
    <row r="12" spans="1:7" x14ac:dyDescent="0.35">
      <c r="A12" s="24" t="s">
        <v>6</v>
      </c>
      <c r="B12" s="25">
        <f t="shared" si="0"/>
        <v>159196.53899999999</v>
      </c>
      <c r="C12" s="26"/>
      <c r="D12" s="26"/>
      <c r="E12" s="26">
        <f t="shared" ref="E12:F12" si="1">E13+E14</f>
        <v>62581.293000000005</v>
      </c>
      <c r="F12" s="26">
        <f t="shared" si="1"/>
        <v>96615.245999999999</v>
      </c>
    </row>
    <row r="13" spans="1:7" x14ac:dyDescent="0.35">
      <c r="A13" s="20" t="s">
        <v>13</v>
      </c>
      <c r="B13" s="11">
        <f t="shared" si="0"/>
        <v>139305.54699999999</v>
      </c>
      <c r="C13" s="12"/>
      <c r="D13" s="12"/>
      <c r="E13" s="12">
        <v>42724.067000000003</v>
      </c>
      <c r="F13" s="12">
        <v>96581.48</v>
      </c>
    </row>
    <row r="14" spans="1:7" x14ac:dyDescent="0.35">
      <c r="A14" s="20" t="s">
        <v>14</v>
      </c>
      <c r="B14" s="11">
        <f t="shared" si="0"/>
        <v>19890.991999999998</v>
      </c>
      <c r="C14" s="12"/>
      <c r="D14" s="12"/>
      <c r="E14" s="12">
        <v>19857.225999999999</v>
      </c>
      <c r="F14" s="12">
        <v>33.765999999999998</v>
      </c>
    </row>
    <row r="15" spans="1:7" x14ac:dyDescent="0.35">
      <c r="A15" s="24" t="s">
        <v>7</v>
      </c>
      <c r="B15" s="25">
        <f>SUM(C15:F15)</f>
        <v>13273.635</v>
      </c>
      <c r="C15" s="26"/>
      <c r="D15" s="26"/>
      <c r="E15" s="26">
        <v>7167.7629999999999</v>
      </c>
      <c r="F15" s="26">
        <v>6105.8720000000003</v>
      </c>
      <c r="G15" s="21"/>
    </row>
    <row r="16" spans="1:7" x14ac:dyDescent="0.35">
      <c r="A16" s="20" t="s">
        <v>8</v>
      </c>
      <c r="B16" s="11">
        <v>0</v>
      </c>
      <c r="C16" s="12"/>
      <c r="D16" s="12"/>
      <c r="E16" s="12"/>
      <c r="F16" s="12"/>
    </row>
    <row r="17" spans="1:7" s="22" customFormat="1" x14ac:dyDescent="0.35">
      <c r="A17" s="33" t="s">
        <v>22</v>
      </c>
      <c r="B17" s="33"/>
      <c r="C17" s="33"/>
      <c r="D17" s="33"/>
      <c r="E17" s="33"/>
      <c r="F17" s="33"/>
    </row>
    <row r="18" spans="1:7" x14ac:dyDescent="0.35">
      <c r="A18" s="24" t="s">
        <v>1</v>
      </c>
      <c r="B18" s="27">
        <f>SUM(C18:F18)</f>
        <v>39.376752054794522</v>
      </c>
      <c r="C18" s="28"/>
      <c r="D18" s="28"/>
      <c r="E18" s="28">
        <f>E19+E20</f>
        <v>39.376752054794522</v>
      </c>
      <c r="F18" s="28"/>
    </row>
    <row r="19" spans="1:7" x14ac:dyDescent="0.35">
      <c r="A19" s="20" t="s">
        <v>23</v>
      </c>
      <c r="B19" s="11">
        <f t="shared" ref="B19" si="2">SUM(C19:F19)</f>
        <v>5.6062805936073055</v>
      </c>
      <c r="C19" s="12"/>
      <c r="D19" s="12"/>
      <c r="E19" s="12">
        <f t="shared" ref="E19:E20" si="3">E10/365/24/0.5</f>
        <v>5.6062805936073055</v>
      </c>
      <c r="F19" s="12"/>
    </row>
    <row r="20" spans="1:7" x14ac:dyDescent="0.35">
      <c r="A20" s="20" t="s">
        <v>2</v>
      </c>
      <c r="B20" s="13">
        <f t="shared" ref="B20:B23" si="4">SUM(C20:F20)</f>
        <v>33.770471461187221</v>
      </c>
      <c r="C20" s="14"/>
      <c r="D20" s="14"/>
      <c r="E20" s="14">
        <f t="shared" si="3"/>
        <v>33.770471461187221</v>
      </c>
      <c r="F20" s="14"/>
    </row>
    <row r="21" spans="1:7" x14ac:dyDescent="0.35">
      <c r="A21" s="24" t="s">
        <v>6</v>
      </c>
      <c r="B21" s="27">
        <f t="shared" si="4"/>
        <v>36.346241780821913</v>
      </c>
      <c r="C21" s="28"/>
      <c r="D21" s="28"/>
      <c r="E21" s="28">
        <f>E12/365/24/0.5</f>
        <v>14.287966438356165</v>
      </c>
      <c r="F21" s="28">
        <f t="shared" ref="F21" si="5">F12/365/24/0.5</f>
        <v>22.058275342465752</v>
      </c>
    </row>
    <row r="22" spans="1:7" x14ac:dyDescent="0.35">
      <c r="A22" s="20" t="s">
        <v>13</v>
      </c>
      <c r="B22" s="13">
        <f t="shared" si="4"/>
        <v>31.804919406392692</v>
      </c>
      <c r="C22" s="14"/>
      <c r="D22" s="14"/>
      <c r="E22" s="14">
        <f>E13/365/24/0.5</f>
        <v>9.7543531963470329</v>
      </c>
      <c r="F22" s="14">
        <f>F13/365/24/0.5</f>
        <v>22.050566210045659</v>
      </c>
    </row>
    <row r="23" spans="1:7" x14ac:dyDescent="0.35">
      <c r="A23" s="20" t="s">
        <v>14</v>
      </c>
      <c r="B23" s="13">
        <f t="shared" si="4"/>
        <v>4.5413223744292237</v>
      </c>
      <c r="C23" s="14"/>
      <c r="D23" s="14"/>
      <c r="E23" s="14">
        <f>E14/365/24/0.5</f>
        <v>4.5336132420091326</v>
      </c>
      <c r="F23" s="14">
        <f>F14/365/24/0.5</f>
        <v>7.7091324200913233E-3</v>
      </c>
    </row>
    <row r="24" spans="1:7" x14ac:dyDescent="0.35">
      <c r="A24" s="24" t="s">
        <v>7</v>
      </c>
      <c r="B24" s="27">
        <f>SUM(C24:F24)</f>
        <v>3.0305102739726029</v>
      </c>
      <c r="C24" s="28"/>
      <c r="D24" s="28"/>
      <c r="E24" s="28">
        <f>E15/365/24/0.5</f>
        <v>1.6364755707762557</v>
      </c>
      <c r="F24" s="28">
        <f>F15/365/24/0.5</f>
        <v>1.3940347031963471</v>
      </c>
      <c r="G24" s="21"/>
    </row>
    <row r="25" spans="1:7" x14ac:dyDescent="0.35">
      <c r="A25" s="20" t="s">
        <v>8</v>
      </c>
      <c r="B25" s="13">
        <v>0</v>
      </c>
      <c r="C25" s="14"/>
      <c r="D25" s="14"/>
      <c r="E25" s="14"/>
      <c r="F25" s="14"/>
    </row>
    <row r="26" spans="1:7" x14ac:dyDescent="0.35">
      <c r="E26" s="21"/>
    </row>
    <row r="28" spans="1:7" x14ac:dyDescent="0.35">
      <c r="A28" s="23"/>
    </row>
  </sheetData>
  <mergeCells count="6">
    <mergeCell ref="A3:F3"/>
    <mergeCell ref="A5:A6"/>
    <mergeCell ref="B5:B6"/>
    <mergeCell ref="C5:F5"/>
    <mergeCell ref="A8:F8"/>
    <mergeCell ref="A17:F17"/>
  </mergeCells>
  <dataValidations count="1">
    <dataValidation type="decimal" allowBlank="1" showErrorMessage="1" errorTitle="Ошибка" error="Допускается ввод только действительных чисел!" sqref="B9:F16 B18:F25" xr:uid="{3BD829C0-454F-4284-91F0-E879EC9D7495}">
      <formula1>-9.99999999999999E+23</formula1>
      <formula2>9.99999999999999E+23</formula2>
    </dataValidation>
  </dataValidations>
  <printOptions horizontalCentered="1"/>
  <pageMargins left="0.39370078740157483" right="0.39370078740157483" top="0.78740157480314965" bottom="0.39370078740157483" header="0" footer="0"/>
  <pageSetup paperSize="9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2017</vt:lpstr>
      <vt:lpstr>2018</vt:lpstr>
      <vt:lpstr>2019</vt:lpstr>
      <vt:lpstr>2019 (кор.)</vt:lpstr>
      <vt:lpstr>'2017'!Область_печати</vt:lpstr>
      <vt:lpstr>'2018'!Область_печати</vt:lpstr>
      <vt:lpstr>'2019'!Область_печати</vt:lpstr>
      <vt:lpstr>'2019 (кор.)'!Область_печати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2020-04-16T05:36:03Z</dcterms:modified>
</cp:coreProperties>
</file>