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Y:\ТАРИФЫ\Тариф 2025\1 Документы к тарифу на 2025 ЭНСИ 01.05.2024\"/>
    </mc:Choice>
  </mc:AlternateContent>
  <xr:revisionPtr revIDLastSave="0" documentId="8_{DC4AA0BC-345C-4FB2-968F-C3DCC473B477}" xr6:coauthVersionLast="47" xr6:coauthVersionMax="47" xr10:uidLastSave="{00000000-0000-0000-0000-000000000000}"/>
  <bookViews>
    <workbookView xWindow="-120" yWindow="-120" windowWidth="29040" windowHeight="15720" tabRatio="575" firstSheet="5" activeTab="5" xr2:uid="{00000000-000D-0000-FFFF-FFFF00000000}"/>
  </bookViews>
  <sheets>
    <sheet name="modCommandButton" sheetId="446" state="veryHidden" r:id="rId1"/>
    <sheet name="AllSheetsInThisWorkbook" sheetId="358" state="veryHidden" r:id="rId2"/>
    <sheet name="TEHSHEET" sheetId="205" state="veryHidden" r:id="rId3"/>
    <sheet name="Инструкция" sheetId="448" r:id="rId4"/>
    <sheet name="Лог обновления" sheetId="396" state="veryHidden" r:id="rId5"/>
    <sheet name="Титульный" sheetId="354" r:id="rId6"/>
    <sheet name="modInstruction" sheetId="449" state="veryHidden" r:id="rId7"/>
    <sheet name="modCheck" sheetId="447" state="veryHidden" r:id="rId8"/>
    <sheet name="modCheckCyan" sheetId="455" state="veryHidden" r:id="rId9"/>
    <sheet name="Сводная форма" sheetId="469" r:id="rId10"/>
    <sheet name="Показатели" sheetId="470" r:id="rId11"/>
    <sheet name="Мероприятия" sheetId="471" r:id="rId12"/>
    <sheet name="Комментарии" sheetId="439" r:id="rId13"/>
    <sheet name="Проверка" sheetId="427" r:id="rId14"/>
    <sheet name="Плановые значения" sheetId="472" state="veryHidden" r:id="rId15"/>
    <sheet name="modFill" sheetId="475" state="veryHidden" r:id="rId16"/>
    <sheet name="et_union" sheetId="391" state="veryHidden" r:id="rId17"/>
    <sheet name="modfrmReestr" sheetId="459" state="veryHidden" r:id="rId18"/>
    <sheet name="modReestr" sheetId="456" state="veryHidden" r:id="rId19"/>
    <sheet name="modHTTP" sheetId="457" state="veryHidden" r:id="rId20"/>
    <sheet name="modUpdTemplMain" sheetId="429" state="veryHidden" r:id="rId21"/>
    <sheet name="modfrmCheckUpdates" sheetId="428" state="veryHidden" r:id="rId22"/>
    <sheet name="modServiceModule" sheetId="398" state="veryHidden" r:id="rId23"/>
    <sheet name="mod_00_TIT" sheetId="464" state="veryHidden" r:id="rId24"/>
    <sheet name="mod_03" sheetId="405" state="veryHidden" r:id="rId25"/>
    <sheet name="mod_01" sheetId="406" state="veryHidden" r:id="rId26"/>
    <sheet name="modInfo" sheetId="414" state="veryHidden" r:id="rId27"/>
    <sheet name="mod_99_wb" sheetId="444" state="veryHidden" r:id="rId28"/>
    <sheet name="mod_99_Coms" sheetId="411" state="veryHidden" r:id="rId29"/>
    <sheet name="mod_02" sheetId="443" state="veryHidden" r:id="rId30"/>
    <sheet name="REESTR_FILTERED" sheetId="453" state="veryHidden" r:id="rId31"/>
    <sheet name="REESTR_ORG_WARM" sheetId="454" state="veryHidden" r:id="rId32"/>
    <sheet name="REESTR_ORG" sheetId="460" state="veryHidden" r:id="rId33"/>
    <sheet name="modfrmSecretCode" sheetId="473" state="veryHidden" r:id="rId34"/>
    <sheet name="mod_00" sheetId="474" state="veryHidden" r:id="rId35"/>
  </sheets>
  <definedNames>
    <definedName name="_xlnm._FilterDatabase" localSheetId="13" hidden="1">Проверка!$E$12:$H$13</definedName>
    <definedName name="add_02">et_union!$4:$4</definedName>
    <definedName name="add_03">et_union!$8:$8</definedName>
    <definedName name="add_coms">et_union!$2:$2</definedName>
    <definedName name="chkGetUpdatesValue">Инструкция!$AA$95</definedName>
    <definedName name="chkNoUpdatesValue">Инструкция!$AA$97</definedName>
    <definedName name="code">Инструкция!$B$2</definedName>
    <definedName name="DATA_URL">modReestr!$A$2</definedName>
    <definedName name="Date_Save">Титульный!$D$43</definedName>
    <definedName name="DAY">TEHSHEET!$I$2:$I$32</definedName>
    <definedName name="del_coms">Комментарии!$G$9:$G$20</definedName>
    <definedName name="DoljLico">Титульный!$D$38:$D$41</definedName>
    <definedName name="DoljLico_Dolj">Титульный!$D$39</definedName>
    <definedName name="DoljLico_email">Титульный!$D$41</definedName>
    <definedName name="DoljLico_FIO">Титульный!$D$38</definedName>
    <definedName name="DoljLico_Phone">Титульный!$D$40</definedName>
    <definedName name="EE_research">Титульный!$D$13</definedName>
    <definedName name="end_Coms">Комментарии!$H$20</definedName>
    <definedName name="et_ws_02_HideRow">et_union!$H$6:$GX$6</definedName>
    <definedName name="et_ws_03_HideRow">et_union!$G$8:$AA$8</definedName>
    <definedName name="fil">Титульный!$D$21</definedName>
    <definedName name="fil_flag">Титульный!$D$16</definedName>
    <definedName name="FirstLine">Инструкция!$A$6</definedName>
    <definedName name="god">Титульный!$D$8</definedName>
    <definedName name="god_FACT">Титульный!$D$11</definedName>
    <definedName name="InfActivityInTitle">modInfo!$B$3</definedName>
    <definedName name="InfAddressInHyperlinks">modInfo!$B$9</definedName>
    <definedName name="InfClickCmdOrganizationChoiceInTitle">modInfo!$B$5</definedName>
    <definedName name="InfFilFlagInTitle">modInfo!$B$4</definedName>
    <definedName name="infNDS">modInfo!$B$2</definedName>
    <definedName name="InfPDFHyperlinks">modInfo!$B$10</definedName>
    <definedName name="InfSourcePublicationOnTitle">modInfo!$B$6</definedName>
    <definedName name="infTipPos">modInfo!$B$7</definedName>
    <definedName name="inn">Титульный!$D$23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Инструкция!$70:$75</definedName>
    <definedName name="Instr_7">Инструкция!$76:$92</definedName>
    <definedName name="Instr_8">Инструкция!$93:$107</definedName>
    <definedName name="kind_of_product">TEHSHEET!$S$2:$S$4</definedName>
    <definedName name="kpp">Титульный!$D$24</definedName>
    <definedName name="LINK_RANGE">modReestr!$B$5</definedName>
    <definedName name="LIST_ORG_STAT">REESTR_ORG!$A$2:$F$1076</definedName>
    <definedName name="LIST_ORG_VS">REESTR_ORG_WARM!$A$2:$H$593</definedName>
    <definedName name="ListSheets">AllSheetsInThisWorkbook!$A$2:$A$9</definedName>
    <definedName name="logic">TEHSHEET!$B$2:$B$3</definedName>
    <definedName name="MO_LIST">TEHSHEET!$O$2:$O$31</definedName>
    <definedName name="MO_LIST1">TEHSHEET!$O$2:$O$30</definedName>
    <definedName name="money">TEHSHEET!$F$2:$F$3</definedName>
    <definedName name="MONTH">TEHSHEET!$G$2:$G$13</definedName>
    <definedName name="MONTH_CH">TEHSHEET!$H$2:$H$13</definedName>
    <definedName name="MUNRAION">TEHSHEET!$A$2:$A$48</definedName>
    <definedName name="NDS">Титульный!$D$18</definedName>
    <definedName name="NO_UPDATES">modInfo!$B$12</definedName>
    <definedName name="org">Титульный!$D$20</definedName>
    <definedName name="ORG_address">Титульный!$D$22</definedName>
    <definedName name="prd">TEHSHEET!$D$2:$D$6</definedName>
    <definedName name="prdDop">Титульный!$D$9</definedName>
    <definedName name="Quarter">TEHSHEET!$Q$2</definedName>
    <definedName name="REGION">TEHSHEET!$A$3:$A$86</definedName>
    <definedName name="region_name">Титульный!$D$5</definedName>
    <definedName name="report_date">Титульный!$D$8</definedName>
    <definedName name="rngToScanName">'Плановые значения'!$H$8:$BT$38</definedName>
    <definedName name="selected_region">TEHSHEET!$B$7</definedName>
    <definedName name="SphereList">TEHSHEET!$V$2</definedName>
    <definedName name="SphereList_ru">TEHSHEET!$W$2</definedName>
    <definedName name="tip">TEHSHEET!$M$2:$M$3</definedName>
    <definedName name="UpdStatus">Инструкция!$AA$1</definedName>
    <definedName name="UtvProg">Титульный!$D$33:$D$35</definedName>
    <definedName name="UtvProg_Date">Титульный!$D$33</definedName>
    <definedName name="UtvProg_Link">Титульный!$D$35</definedName>
    <definedName name="UtvProg_Number">Титульный!$D$34</definedName>
    <definedName name="VDET_EE">Титульный!$D$30</definedName>
    <definedName name="VDET_HVS">Титульный!$D$27</definedName>
    <definedName name="VDET_VO">Титульный!$D$28</definedName>
    <definedName name="VDET_WARM">Титульный!$D$29</definedName>
    <definedName name="version">Инструкция!$B$3</definedName>
    <definedName name="ws_00_Lock_range">Титульный!$D$8,Титульный!$D$9,Титульный!$D$11,Титульный!$D$16,Титульный!$D$18,Титульный!$D$21,Титульный!$D$22,Титульный!$D$13,Титульный!$D$27:$D$30</definedName>
    <definedName name="ws_00_TIT_VED">Титульный!$D$27:$D$30</definedName>
    <definedName name="ws_01_EE">'Сводная форма'!$56:$62</definedName>
    <definedName name="ws_01_EE_other">'Сводная форма'!$N$57:$Q$58,'Сводная форма'!$N$60:$Q$61</definedName>
    <definedName name="ws_01_HVS">'Сводная форма'!$35:$41</definedName>
    <definedName name="ws_01_HVS_other">'Сводная форма'!$N$36:$Q$37,'Сводная форма'!$N$39:$Q$40</definedName>
    <definedName name="ws_01_LessALL">'Сводная форма'!$H:$H</definedName>
    <definedName name="ws_01_VO">'Сводная форма'!$42:$48</definedName>
    <definedName name="ws_01_VO_other">'Сводная форма'!$N$43:$Q$44,'Сводная форма'!$N$46:$Q$47</definedName>
    <definedName name="ws_01_WARM">'Сводная форма'!$49:$55</definedName>
    <definedName name="ws_01_WARM_other">'Сводная форма'!$N$50:$Q$51,'Сводная форма'!$N$53:$Q$54</definedName>
    <definedName name="ws_01_WriteCells">'Сводная форма'!$G:$Q</definedName>
    <definedName name="ws_02_EE">Показатели!$57:$66</definedName>
    <definedName name="ws_02_fact_pok">Показатели!$BH:$DD</definedName>
    <definedName name="ws_02_FirstWriteCol">Показатели!$H:$H</definedName>
    <definedName name="ws_02_HideAlways">Показатели!$65:$65,Показатели!$55:$55,Показатели!$45:$45,Показатели!$36:$36</definedName>
    <definedName name="ws_02_HVS">Показатели!$28:$37</definedName>
    <definedName name="ws_02_plan_pok">Показатели!$K$28:$BG$66</definedName>
    <definedName name="ws_02_plan_pok_EE">Показатели!$K$58:$BG$64</definedName>
    <definedName name="ws_02_plan_pok_et">Показатели!$K$23</definedName>
    <definedName name="ws_02_plan_pok_HVS">Показатели!$K$29:$BG$35</definedName>
    <definedName name="ws_02_plan_pok_VO">Показатели!$K$39:$BG$44</definedName>
    <definedName name="ws_02_plan_pok_WARM">Показатели!$K$48:$BG$54</definedName>
    <definedName name="ws_02_StateNumbers">Показатели!$E$28:$E$66</definedName>
    <definedName name="ws_02_VO">Показатели!$38:$46</definedName>
    <definedName name="ws_02_WARM">Показатели!$47:$56</definedName>
    <definedName name="ws_02_WriteCells">Показатели!$H:$FD</definedName>
    <definedName name="ws_02_YEAR">Показатели!$J:$J</definedName>
    <definedName name="ws_02_YEAR_1">Показатели!$K:$K,Показатели!$BH:$BH,Показатели!$DE:$DE,Показатели!$FB:$FB</definedName>
    <definedName name="ws_02_YEAR_10">Показатели!$T:$T,Показатели!$BQ:$BQ,Показатели!$DN:$DN,Показатели!$FK:$FK</definedName>
    <definedName name="ws_02_YEAR_11">Показатели!$U:$U,Показатели!$BR:$BR,Показатели!$DO:$DO,Показатели!$FL:$FL</definedName>
    <definedName name="ws_02_YEAR_12">Показатели!$V:$V,Показатели!$BS:$BS,Показатели!$DP:$DP,Показатели!$FM:$FM</definedName>
    <definedName name="ws_02_YEAR_13">Показатели!$W:$W,Показатели!$BT:$BT,Показатели!$DQ:$DQ,Показатели!$FN:$FN</definedName>
    <definedName name="ws_02_YEAR_14">Показатели!$X:$X,Показатели!$BU:$BU,Показатели!$DR:$DR,Показатели!$FO:$FO</definedName>
    <definedName name="ws_02_YEAR_15">Показатели!$Y:$Y,Показатели!$BV:$BV,Показатели!$DS:$DS,Показатели!$FP:$FP</definedName>
    <definedName name="ws_02_YEAR_16">Показатели!$Z:$Z,Показатели!$BW:$BW,Показатели!$DT:$DT,Показатели!$FQ:$FQ</definedName>
    <definedName name="ws_02_YEAR_17">Показатели!$AA:$AA,Показатели!$BX:$BX,Показатели!$DU:$DU,Показатели!$FR:$FR</definedName>
    <definedName name="ws_02_YEAR_18">Показатели!$AB:$AB,Показатели!$BY:$BY,Показатели!$DV:$DV,Показатели!$FS:$FS</definedName>
    <definedName name="ws_02_YEAR_19">Показатели!$AC:$AC,Показатели!$BZ:$BZ,Показатели!$DW:$DW,Показатели!$FT:$FT</definedName>
    <definedName name="ws_02_YEAR_2">Показатели!$L:$L,Показатели!$BI:$BI,Показатели!$DF:$DF,Показатели!$FC:$FC</definedName>
    <definedName name="ws_02_YEAR_20">Показатели!$AD:$AD,Показатели!$CA:$CA,Показатели!$DX:$DX,Показатели!$FU:$FU</definedName>
    <definedName name="ws_02_YEAR_21">Показатели!$AE:$AE,Показатели!$CB:$CB,Показатели!$DY:$DY,Показатели!$FV:$FV</definedName>
    <definedName name="ws_02_YEAR_22">Показатели!$AF:$AF,Показатели!$CC:$CC,Показатели!$DZ:$DZ,Показатели!$FW:$FW</definedName>
    <definedName name="ws_02_YEAR_23">Показатели!$AG:$AG,Показатели!$CD:$CD,Показатели!$EA:$EA,Показатели!$FX:$FX</definedName>
    <definedName name="ws_02_YEAR_24">Показатели!$AH:$AH,Показатели!$CE:$CE,Показатели!$EB:$EB,Показатели!$FY:$FY</definedName>
    <definedName name="ws_02_YEAR_25">Показатели!$AI:$AI,Показатели!$CF:$CF,Показатели!$EC:$EC,Показатели!$FZ:$FZ</definedName>
    <definedName name="ws_02_YEAR_26">Показатели!$AJ:$AJ,Показатели!$CG:$CG,Показатели!$ED:$ED,Показатели!$GA:$GA</definedName>
    <definedName name="ws_02_YEAR_27">Показатели!$AK:$AK,Показатели!$CH:$CH,Показатели!$EE:$EE,Показатели!$GB:$GB</definedName>
    <definedName name="ws_02_YEAR_28">Показатели!$AL:$AL,Показатели!$CI:$CI,Показатели!$EF:$EF,Показатели!$GC:$GC</definedName>
    <definedName name="ws_02_YEAR_29">Показатели!$AM:$AM,Показатели!$CJ:$CJ,Показатели!$EG:$EG,Показатели!$GD:$GD</definedName>
    <definedName name="ws_02_YEAR_3">Показатели!$M:$M,Показатели!$BJ:$BJ,Показатели!$DG:$DG,Показатели!$FD:$FD</definedName>
    <definedName name="ws_02_YEAR_30">Показатели!$AN:$AN,Показатели!$CK:$CK,Показатели!$EH:$EH,Показатели!$GE:$GE</definedName>
    <definedName name="ws_02_YEAR_31">Показатели!$AO:$AO,Показатели!$CL:$CL,Показатели!$EI:$EI,Показатели!$GF:$GF</definedName>
    <definedName name="ws_02_YEAR_32">Показатели!$AP:$AP,Показатели!$CM:$CM,Показатели!$EJ:$EJ,Показатели!$GG:$GG</definedName>
    <definedName name="ws_02_YEAR_33">Показатели!$AQ:$AQ,Показатели!$CN:$CN,Показатели!$EK:$EK,Показатели!$GH:$GH</definedName>
    <definedName name="ws_02_YEAR_34">Показатели!$AR:$AR,Показатели!$CO:$CO,Показатели!$EL:$EL,Показатели!$GI:$GI</definedName>
    <definedName name="ws_02_YEAR_35">Показатели!$AS:$AS,Показатели!$CP:$CP,Показатели!$EM:$EM,Показатели!$GJ:$GJ</definedName>
    <definedName name="ws_02_YEAR_36">Показатели!$AT:$AT,Показатели!$CQ:$CQ,Показатели!$EN:$EN,Показатели!$GK:$GK</definedName>
    <definedName name="ws_02_YEAR_37">Показатели!$AU:$AU,Показатели!$CR:$CR,Показатели!$EO:$EO,Показатели!$GL:$GL</definedName>
    <definedName name="ws_02_YEAR_38">Показатели!$AV:$AV,Показатели!$CS:$CS,Показатели!$EP:$EP,Показатели!$GM:$GM</definedName>
    <definedName name="ws_02_YEAR_39">Показатели!$AW:$AW,Показатели!$CT:$CT,Показатели!$EQ:$EQ,Показатели!$GN:$GN</definedName>
    <definedName name="ws_02_YEAR_4">Показатели!$N:$N,Показатели!$BK:$BK,Показатели!$DH:$DH,Показатели!$FE:$FE</definedName>
    <definedName name="ws_02_YEAR_40">Показатели!$AX:$AX,Показатели!$CU:$CU,Показатели!$ER:$ER,Показатели!$GO:$GO</definedName>
    <definedName name="ws_02_YEAR_41">Показатели!$AY:$AY,Показатели!$CV:$CV,Показатели!$ES:$ES,Показатели!$GP:$GP</definedName>
    <definedName name="ws_02_YEAR_42">Показатели!$AZ:$AZ,Показатели!$CW:$CW,Показатели!$ET:$ET,Показатели!$GQ:$GQ</definedName>
    <definedName name="ws_02_YEAR_43">Показатели!$BA:$BA,Показатели!$CX:$CX,Показатели!$EU:$EU,Показатели!$GR:$GR</definedName>
    <definedName name="ws_02_YEAR_44">Показатели!$BB:$BB,Показатели!$CY:$CY,Показатели!$EV:$EV,Показатели!$GS:$GS</definedName>
    <definedName name="ws_02_YEAR_45">Показатели!$BC:$BC,Показатели!$CZ:$CZ,Показатели!$EW:$EW,Показатели!$GT:$GT</definedName>
    <definedName name="ws_02_YEAR_46">Показатели!$BD:$BD,Показатели!$DA:$DA,Показатели!$EX:$EX,Показатели!$GU:$GU</definedName>
    <definedName name="ws_02_YEAR_47">Показатели!$BE:$BE,Показатели!$DB:$DB,Показатели!$EY:$EY,Показатели!$GV:$GV</definedName>
    <definedName name="ws_02_YEAR_48">Показатели!$BF:$BF,Показатели!$DC:$DC,Показатели!$EZ:$EZ,Показатели!$GW:$GW</definedName>
    <definedName name="ws_02_YEAR_49">Показатели!$BG:$BG,Показатели!$DD:$DD,Показатели!$FA:$FA,Показатели!$GX:$GX</definedName>
    <definedName name="ws_02_YEAR_5">Показатели!$O:$O,Показатели!$BL:$BL,Показатели!$DI:$DI,Показатели!$FF:$FF</definedName>
    <definedName name="ws_02_YEAR_6">Показатели!$P:$P,Показатели!$BM:$BM,Показатели!$DJ:$DJ,Показатели!$FG:$FG</definedName>
    <definedName name="ws_02_YEAR_7">Показатели!$Q:$Q,Показатели!$BN:$BN,Показатели!$DK:$DK,Показатели!$FH:$FH</definedName>
    <definedName name="ws_02_YEAR_8">Показатели!$R:$R,Показатели!$BO:$BO,Показатели!$DL:$DL,Показатели!$FI:$FI</definedName>
    <definedName name="ws_02_YEAR_9">Показатели!$S:$S,Показатели!$BP:$BP,Показатели!$DM:$DM,Показатели!$FJ:$FJ</definedName>
    <definedName name="ws_03_ee">Мероприятия!$55:$63</definedName>
    <definedName name="ws_03_FirstWriteCol">Мероприятия!$G:$G</definedName>
    <definedName name="ws_03_HideAlways">Мероприятия!$62:$62,Мероприятия!$53:$53,Мероприятия!$44:$44,Мероприятия!$36:$36</definedName>
    <definedName name="ws_03_HVS">Мероприятия!$29:$37</definedName>
    <definedName name="ws_03_StateNumbers">Мероприятия!$E$29:$E$63</definedName>
    <definedName name="ws_03_VO">Мероприятия!$38:$45</definedName>
    <definedName name="ws_03_WARM">Мероприятия!$46:$54</definedName>
    <definedName name="ws_03_WriteCells">Мероприятия!$G:$AA</definedName>
    <definedName name="ws_Komment_TextCol">Комментарии!$I:$I</definedName>
    <definedName name="XML_DICTIONARIES_LIST_TAG_NAMES">TEHSHEET!$K$20:$K$23</definedName>
    <definedName name="XML_MR_MO_OKTMO_LIST_TAG_NAMES">TEHSHEET!$K$12:$K$16</definedName>
    <definedName name="XML_ORG_LIST_TAG_NAMES">TEHSHEET!$K$2:$K$9</definedName>
    <definedName name="YEAR">TEHSHEET!$C$2:$C$10</definedName>
    <definedName name="YEAR_FACT">TEHSHEET!$E$2:$E$6</definedName>
    <definedName name="YEAR_FACT_HEADER">TEHSHEET!$E$1</definedName>
    <definedName name="_xlnm.Print_Area" localSheetId="10">Показатели!$E$1:$FF$65</definedName>
    <definedName name="_xlnm.Print_Area" localSheetId="9">'Сводная форма'!$E$11:$Q$62</definedName>
  </definedNames>
  <calcPr calcId="191029"/>
</workbook>
</file>

<file path=xl/calcChain.xml><?xml version="1.0" encoding="utf-8"?>
<calcChain xmlns="http://schemas.openxmlformats.org/spreadsheetml/2006/main">
  <c r="G61" i="469" l="1"/>
  <c r="G60" i="469"/>
  <c r="A42" i="455" l="1"/>
  <c r="A43" i="455"/>
  <c r="A44" i="455"/>
  <c r="A45" i="455"/>
  <c r="A46" i="455"/>
  <c r="A47" i="455"/>
  <c r="A48" i="455"/>
  <c r="A49" i="455"/>
  <c r="A50" i="455"/>
  <c r="A51" i="455"/>
  <c r="A52" i="455"/>
  <c r="A53" i="455"/>
  <c r="A54" i="455"/>
  <c r="A55" i="455"/>
  <c r="A56" i="455"/>
  <c r="A57" i="455"/>
  <c r="A58" i="455"/>
  <c r="A59" i="455"/>
  <c r="A60" i="455"/>
  <c r="A61" i="455"/>
  <c r="A62" i="455"/>
  <c r="A63" i="455"/>
  <c r="A64" i="455"/>
  <c r="A65" i="455"/>
  <c r="A66" i="455"/>
  <c r="A67" i="455"/>
  <c r="A68" i="455"/>
  <c r="A69" i="455"/>
  <c r="A70" i="455"/>
  <c r="A71" i="455"/>
  <c r="A72" i="455"/>
  <c r="A73" i="455"/>
  <c r="A74" i="455"/>
  <c r="A75" i="455"/>
  <c r="A76" i="455"/>
  <c r="A77" i="455"/>
  <c r="A78" i="455"/>
  <c r="A79" i="455"/>
  <c r="A80" i="455"/>
  <c r="A81" i="455"/>
  <c r="A82" i="455"/>
  <c r="A83" i="455"/>
  <c r="A84" i="455"/>
  <c r="A85" i="455"/>
  <c r="A86" i="455"/>
  <c r="A87" i="455"/>
  <c r="A88" i="455"/>
  <c r="A89" i="455"/>
  <c r="A90" i="455"/>
  <c r="A91" i="455"/>
  <c r="A92" i="455"/>
  <c r="A93" i="455"/>
  <c r="A94" i="455"/>
  <c r="A95" i="455"/>
  <c r="A96" i="455"/>
  <c r="A97" i="455"/>
  <c r="A98" i="455"/>
  <c r="A99" i="455"/>
  <c r="A100" i="455"/>
  <c r="A101" i="455"/>
  <c r="A102" i="455"/>
  <c r="A103" i="455"/>
  <c r="A104" i="455"/>
  <c r="A105" i="455"/>
  <c r="A106" i="455"/>
  <c r="A107" i="455"/>
  <c r="A108" i="455"/>
  <c r="A109" i="455"/>
  <c r="A110" i="455"/>
  <c r="A111" i="455"/>
  <c r="A112" i="455"/>
  <c r="A113" i="455"/>
  <c r="A114" i="455"/>
  <c r="A115" i="455"/>
  <c r="A116" i="455"/>
  <c r="A117" i="455"/>
  <c r="A118" i="455"/>
  <c r="A119" i="455"/>
  <c r="A120" i="455"/>
  <c r="A121" i="455"/>
  <c r="A122" i="455"/>
  <c r="A123" i="455"/>
  <c r="A124" i="455"/>
  <c r="A125" i="455"/>
  <c r="A126" i="455"/>
  <c r="A26" i="455"/>
  <c r="A27" i="455"/>
  <c r="A28" i="455"/>
  <c r="A29" i="455"/>
  <c r="A30" i="455"/>
  <c r="A31" i="455"/>
  <c r="A32" i="455"/>
  <c r="A33" i="455"/>
  <c r="A34" i="455"/>
  <c r="A35" i="455"/>
  <c r="A36" i="455"/>
  <c r="A37" i="455"/>
  <c r="A38" i="455"/>
  <c r="A39" i="455"/>
  <c r="A40" i="455"/>
  <c r="A41" i="455"/>
  <c r="A1" i="455"/>
  <c r="A2" i="455"/>
  <c r="A3" i="455"/>
  <c r="A4" i="455"/>
  <c r="A5" i="455"/>
  <c r="A6" i="455"/>
  <c r="A7" i="455"/>
  <c r="A8" i="455"/>
  <c r="A9" i="455"/>
  <c r="A10" i="455"/>
  <c r="A11" i="455"/>
  <c r="A12" i="455"/>
  <c r="A13" i="455"/>
  <c r="A14" i="455"/>
  <c r="A15" i="455"/>
  <c r="A16" i="455"/>
  <c r="A17" i="455"/>
  <c r="A18" i="455"/>
  <c r="A19" i="455"/>
  <c r="A20" i="455"/>
  <c r="A21" i="455"/>
  <c r="A22" i="455"/>
  <c r="A23" i="455"/>
  <c r="A24" i="455"/>
  <c r="A25" i="455"/>
  <c r="BE7" i="472" l="1"/>
  <c r="BF7" i="472" s="1"/>
  <c r="BG7" i="472" s="1"/>
  <c r="BH7" i="472" s="1"/>
  <c r="BI7" i="472" s="1"/>
  <c r="BJ7" i="472" s="1"/>
  <c r="BK7" i="472" s="1"/>
  <c r="BL7" i="472" s="1"/>
  <c r="BM7" i="472" s="1"/>
  <c r="BN7" i="472" s="1"/>
  <c r="BO7" i="472" s="1"/>
  <c r="BP7" i="472" s="1"/>
  <c r="BQ7" i="472" s="1"/>
  <c r="BR7" i="472" s="1"/>
  <c r="BS7" i="472" s="1"/>
  <c r="BT7" i="472" s="1"/>
  <c r="GX4" i="391"/>
  <c r="GW4" i="391"/>
  <c r="GV4" i="391"/>
  <c r="GU4" i="391"/>
  <c r="GT4" i="391"/>
  <c r="GS4" i="391"/>
  <c r="GR4" i="391"/>
  <c r="GQ4" i="391"/>
  <c r="GP4" i="391"/>
  <c r="GO4" i="391"/>
  <c r="GN4" i="391"/>
  <c r="GM4" i="391"/>
  <c r="GL4" i="391"/>
  <c r="GK4" i="391"/>
  <c r="GJ4" i="391"/>
  <c r="GI4" i="391"/>
  <c r="GH4" i="391"/>
  <c r="GG4" i="391"/>
  <c r="GF4" i="391"/>
  <c r="GE4" i="391"/>
  <c r="GD4" i="391"/>
  <c r="GC4" i="391"/>
  <c r="GB4" i="391"/>
  <c r="GA4" i="391"/>
  <c r="FZ4" i="391"/>
  <c r="FY4" i="391"/>
  <c r="FX4" i="391"/>
  <c r="FW4" i="391"/>
  <c r="FV4" i="391"/>
  <c r="FU4" i="391"/>
  <c r="FT4" i="391"/>
  <c r="FS4" i="391"/>
  <c r="FR4" i="391"/>
  <c r="FQ4" i="391"/>
  <c r="FP4" i="391"/>
  <c r="FO4" i="391"/>
  <c r="FN4" i="391"/>
  <c r="FM4" i="391"/>
  <c r="FL4" i="391"/>
  <c r="FK4" i="391"/>
  <c r="FJ4" i="391"/>
  <c r="FI4" i="391"/>
  <c r="FH4" i="391"/>
  <c r="FG4" i="391"/>
  <c r="FF4" i="391"/>
  <c r="FE4" i="391"/>
  <c r="FD4" i="391"/>
  <c r="FC4" i="391"/>
  <c r="FB4" i="391"/>
  <c r="EJ4" i="391"/>
  <c r="EK4" i="391"/>
  <c r="EL4" i="391"/>
  <c r="EM4" i="391"/>
  <c r="EN4" i="391"/>
  <c r="EO4" i="391"/>
  <c r="EP4" i="391"/>
  <c r="EQ4" i="391"/>
  <c r="ER4" i="391"/>
  <c r="ES4" i="391"/>
  <c r="ET4" i="391"/>
  <c r="EU4" i="391"/>
  <c r="EV4" i="391"/>
  <c r="EW4" i="391"/>
  <c r="EX4" i="391"/>
  <c r="EY4" i="391"/>
  <c r="EZ4" i="391"/>
  <c r="FA4" i="391"/>
  <c r="EI4" i="391"/>
  <c r="EH4" i="391"/>
  <c r="EG4" i="391"/>
  <c r="EF4" i="391"/>
  <c r="EE4" i="391"/>
  <c r="ED4" i="391"/>
  <c r="EC4" i="391"/>
  <c r="EB4" i="391"/>
  <c r="EA4" i="391"/>
  <c r="DZ4" i="391"/>
  <c r="DY4" i="391"/>
  <c r="DX4" i="391"/>
  <c r="DW4" i="391"/>
  <c r="DV4" i="391"/>
  <c r="DU4" i="391"/>
  <c r="DT4" i="391"/>
  <c r="DS4" i="391"/>
  <c r="DR4" i="391"/>
  <c r="DQ4" i="391"/>
  <c r="DP4" i="391"/>
  <c r="DO4" i="391"/>
  <c r="DN4" i="391"/>
  <c r="DM4" i="391"/>
  <c r="DL4" i="391"/>
  <c r="DK4" i="391"/>
  <c r="DJ4" i="391"/>
  <c r="DI4" i="391"/>
  <c r="DH4" i="391"/>
  <c r="DG4" i="391"/>
  <c r="DF4" i="391"/>
  <c r="DE4" i="391"/>
  <c r="GX26" i="470"/>
  <c r="GW26" i="470"/>
  <c r="GV26" i="470"/>
  <c r="GU26" i="470"/>
  <c r="GT26" i="470"/>
  <c r="GS26" i="470"/>
  <c r="GR26" i="470"/>
  <c r="GQ26" i="470"/>
  <c r="GP26" i="470"/>
  <c r="GO26" i="470"/>
  <c r="GN26" i="470"/>
  <c r="GM26" i="470"/>
  <c r="GL26" i="470"/>
  <c r="GK26" i="470"/>
  <c r="GJ26" i="470"/>
  <c r="GI26" i="470"/>
  <c r="GH26" i="470"/>
  <c r="GG26" i="470"/>
  <c r="GF26" i="470"/>
  <c r="GE26" i="470"/>
  <c r="GD26" i="470"/>
  <c r="GC26" i="470"/>
  <c r="GB26" i="470"/>
  <c r="GA26" i="470"/>
  <c r="FZ26" i="470"/>
  <c r="FY26" i="470"/>
  <c r="FX26" i="470"/>
  <c r="FW26" i="470"/>
  <c r="FV26" i="470"/>
  <c r="FU26" i="470"/>
  <c r="FT26" i="470"/>
  <c r="FS26" i="470"/>
  <c r="FR26" i="470"/>
  <c r="FQ26" i="470"/>
  <c r="FP26" i="470"/>
  <c r="FO26" i="470"/>
  <c r="FN26" i="470"/>
  <c r="FM26" i="470"/>
  <c r="FL26" i="470"/>
  <c r="FK26" i="470"/>
  <c r="FJ26" i="470"/>
  <c r="FI26" i="470"/>
  <c r="FH26" i="470"/>
  <c r="FG26" i="470"/>
  <c r="FA26" i="470"/>
  <c r="EZ26" i="470"/>
  <c r="EY26" i="470"/>
  <c r="EX26" i="470"/>
  <c r="EW26" i="470"/>
  <c r="EV26" i="470"/>
  <c r="EU26" i="470"/>
  <c r="ET26" i="470"/>
  <c r="ES26" i="470"/>
  <c r="ER26" i="470"/>
  <c r="EQ26" i="470"/>
  <c r="EP26" i="470"/>
  <c r="EO26" i="470"/>
  <c r="EN26" i="470"/>
  <c r="EM26" i="470"/>
  <c r="EL26" i="470"/>
  <c r="EK26" i="470"/>
  <c r="EJ26" i="470"/>
  <c r="EI26" i="470"/>
  <c r="EH26" i="470"/>
  <c r="EG26" i="470"/>
  <c r="EF26" i="470"/>
  <c r="EE26" i="470"/>
  <c r="ED26" i="470"/>
  <c r="EC26" i="470"/>
  <c r="EB26" i="470"/>
  <c r="EA26" i="470"/>
  <c r="DZ26" i="470"/>
  <c r="DY26" i="470"/>
  <c r="DX26" i="470"/>
  <c r="DW26" i="470"/>
  <c r="DV26" i="470"/>
  <c r="DU26" i="470"/>
  <c r="DT26" i="470"/>
  <c r="DS26" i="470"/>
  <c r="DR26" i="470"/>
  <c r="DQ26" i="470"/>
  <c r="DP26" i="470"/>
  <c r="DO26" i="470"/>
  <c r="DN26" i="470"/>
  <c r="DM26" i="470"/>
  <c r="DL26" i="470"/>
  <c r="DK26" i="470"/>
  <c r="DJ26" i="470"/>
  <c r="DD26" i="470"/>
  <c r="DC26" i="470"/>
  <c r="DB26" i="470"/>
  <c r="DA26" i="470"/>
  <c r="CZ26" i="470"/>
  <c r="CY26" i="470"/>
  <c r="CX26" i="470"/>
  <c r="CW26" i="470"/>
  <c r="CV26" i="470"/>
  <c r="CU26" i="470"/>
  <c r="CT26" i="470"/>
  <c r="CS26" i="470"/>
  <c r="CR26" i="470"/>
  <c r="CQ26" i="470"/>
  <c r="CP26" i="470"/>
  <c r="CO26" i="470"/>
  <c r="CN26" i="470"/>
  <c r="CM26" i="470"/>
  <c r="CL26" i="470"/>
  <c r="CK26" i="470"/>
  <c r="CJ26" i="470"/>
  <c r="CI26" i="470"/>
  <c r="CH26" i="470"/>
  <c r="CG26" i="470"/>
  <c r="CF26" i="470"/>
  <c r="CE26" i="470"/>
  <c r="CD26" i="470"/>
  <c r="CC26" i="470"/>
  <c r="CB26" i="470"/>
  <c r="CA26" i="470"/>
  <c r="BZ26" i="470"/>
  <c r="BY26" i="470"/>
  <c r="BX26" i="470"/>
  <c r="BW26" i="470"/>
  <c r="BV26" i="470"/>
  <c r="BU26" i="470"/>
  <c r="BT26" i="470"/>
  <c r="BS26" i="470"/>
  <c r="BR26" i="470"/>
  <c r="BQ26" i="470"/>
  <c r="BP26" i="470"/>
  <c r="BO26" i="470"/>
  <c r="BN26" i="470"/>
  <c r="BM26" i="470"/>
  <c r="BG26" i="470"/>
  <c r="BF26" i="470"/>
  <c r="BE26" i="470"/>
  <c r="BD26" i="470"/>
  <c r="BC26" i="470"/>
  <c r="BB26" i="470"/>
  <c r="BA26" i="470"/>
  <c r="AZ26" i="470"/>
  <c r="AY26" i="470"/>
  <c r="AX26" i="470"/>
  <c r="AW26" i="470"/>
  <c r="AV26" i="470"/>
  <c r="AU26" i="470"/>
  <c r="AT26" i="470"/>
  <c r="AS26" i="470"/>
  <c r="AR26" i="470"/>
  <c r="AQ26" i="470"/>
  <c r="AP26" i="470"/>
  <c r="AO26" i="470"/>
  <c r="AN26" i="470"/>
  <c r="AM26" i="470"/>
  <c r="AL26" i="470"/>
  <c r="AK26" i="470"/>
  <c r="AJ26" i="470"/>
  <c r="AI26" i="470"/>
  <c r="V26" i="470"/>
  <c r="AH26" i="470"/>
  <c r="AG26" i="470"/>
  <c r="AF26" i="470"/>
  <c r="AE26" i="470"/>
  <c r="AD26" i="470"/>
  <c r="AC26" i="470"/>
  <c r="AB26" i="470"/>
  <c r="AA26" i="470"/>
  <c r="Z26" i="470"/>
  <c r="Y26" i="470"/>
  <c r="X26" i="470"/>
  <c r="W26" i="470"/>
  <c r="U26" i="470"/>
  <c r="T26" i="470"/>
  <c r="S26" i="470"/>
  <c r="R26" i="470"/>
  <c r="Q26" i="470"/>
  <c r="P26" i="470"/>
  <c r="B3" i="448"/>
  <c r="AR6" i="391" l="1"/>
  <c r="AD6" i="391"/>
  <c r="AS6" i="391"/>
  <c r="W6" i="391"/>
  <c r="AE6" i="391"/>
  <c r="AL6" i="391"/>
  <c r="AT6" i="391"/>
  <c r="BB6" i="391"/>
  <c r="X6" i="391"/>
  <c r="AF6" i="391"/>
  <c r="AM6" i="391"/>
  <c r="AU6" i="391"/>
  <c r="BC6" i="391"/>
  <c r="V6" i="391"/>
  <c r="AJ6" i="391"/>
  <c r="P6" i="391"/>
  <c r="Y6" i="391"/>
  <c r="AG6" i="391"/>
  <c r="AN6" i="391"/>
  <c r="AV6" i="391"/>
  <c r="BD6" i="391"/>
  <c r="T6" i="391"/>
  <c r="Q6" i="391"/>
  <c r="Z6" i="391"/>
  <c r="AH6" i="391"/>
  <c r="AO6" i="391"/>
  <c r="AW6" i="391"/>
  <c r="BE6" i="391"/>
  <c r="R6" i="391"/>
  <c r="AX6" i="391"/>
  <c r="AP6" i="391"/>
  <c r="S6" i="391"/>
  <c r="AB6" i="391"/>
  <c r="AI6" i="391"/>
  <c r="AQ6" i="391"/>
  <c r="AY6" i="391"/>
  <c r="BG6" i="391"/>
  <c r="AA6" i="391"/>
  <c r="BF6" i="391"/>
  <c r="AC6" i="391"/>
  <c r="AZ6" i="391"/>
  <c r="U6" i="391"/>
  <c r="AK6" i="391"/>
  <c r="BA6" i="391"/>
  <c r="B2" i="448"/>
  <c r="FG6" i="391" l="1"/>
  <c r="DJ6" i="391"/>
  <c r="C58" i="470"/>
  <c r="C59" i="470"/>
  <c r="C60" i="470"/>
  <c r="C61" i="470"/>
  <c r="C62" i="470"/>
  <c r="C63" i="470"/>
  <c r="C64" i="470"/>
  <c r="C57" i="470"/>
  <c r="C48" i="470"/>
  <c r="C49" i="470"/>
  <c r="C50" i="470"/>
  <c r="C51" i="470"/>
  <c r="C52" i="470"/>
  <c r="C53" i="470"/>
  <c r="C54" i="470"/>
  <c r="C39" i="470"/>
  <c r="C40" i="470"/>
  <c r="C41" i="470"/>
  <c r="C42" i="470"/>
  <c r="C43" i="470"/>
  <c r="C44" i="470"/>
  <c r="C47" i="470"/>
  <c r="C29" i="470"/>
  <c r="C30" i="470"/>
  <c r="C31" i="470"/>
  <c r="C32" i="470"/>
  <c r="C33" i="470"/>
  <c r="C34" i="470"/>
  <c r="C35" i="470"/>
  <c r="C38" i="470"/>
  <c r="C28" i="470"/>
  <c r="N62" i="469"/>
  <c r="P62" i="469"/>
  <c r="Q59" i="469"/>
  <c r="Q62" i="469"/>
  <c r="O62" i="469"/>
  <c r="P59" i="469"/>
  <c r="O59" i="469"/>
  <c r="N59" i="469"/>
  <c r="E57" i="469"/>
  <c r="E50" i="469"/>
  <c r="E43" i="469"/>
  <c r="E36" i="469"/>
  <c r="J25" i="470"/>
  <c r="E45" i="470"/>
  <c r="E62" i="471"/>
  <c r="E44" i="471"/>
  <c r="E36" i="471"/>
  <c r="E53" i="471"/>
  <c r="E65" i="470"/>
  <c r="E55" i="470"/>
  <c r="E36" i="470"/>
  <c r="FF26" i="470"/>
  <c r="DI26" i="470"/>
  <c r="BL26" i="470"/>
  <c r="FE26" i="470"/>
  <c r="DH26" i="470"/>
  <c r="BK26" i="470"/>
  <c r="FD26" i="470"/>
  <c r="DG26" i="470"/>
  <c r="BJ26" i="470"/>
  <c r="FC26" i="470"/>
  <c r="DF26" i="470"/>
  <c r="BI26" i="470"/>
  <c r="FB26" i="470"/>
  <c r="DE26" i="470"/>
  <c r="BH26" i="470"/>
  <c r="O26" i="470"/>
  <c r="N26" i="470"/>
  <c r="M26" i="470"/>
  <c r="L26" i="470"/>
  <c r="K26" i="470"/>
  <c r="I28" i="469"/>
  <c r="I27" i="469"/>
  <c r="I26" i="469"/>
  <c r="I25" i="469"/>
  <c r="I24" i="469"/>
  <c r="I23" i="469"/>
  <c r="M62" i="469"/>
  <c r="L62" i="469"/>
  <c r="K62" i="469"/>
  <c r="J62" i="469"/>
  <c r="I62" i="469"/>
  <c r="H62" i="469"/>
  <c r="G62" i="469"/>
  <c r="M59" i="469"/>
  <c r="L59" i="469"/>
  <c r="K59" i="469"/>
  <c r="J59" i="469"/>
  <c r="I59" i="469"/>
  <c r="H59" i="469"/>
  <c r="G59" i="469"/>
  <c r="Q2" i="205"/>
  <c r="B5" i="448"/>
  <c r="K61" i="470" l="1"/>
  <c r="K62" i="470"/>
  <c r="K63" i="470"/>
  <c r="K60" i="470"/>
  <c r="K59" i="470"/>
  <c r="L61" i="470"/>
  <c r="L62" i="470"/>
  <c r="L63" i="470"/>
  <c r="L60" i="470"/>
  <c r="L59" i="470"/>
  <c r="N6" i="391"/>
  <c r="FE6" i="391" s="1"/>
  <c r="M6" i="391"/>
  <c r="FD6" i="391" s="1"/>
  <c r="K6" i="391"/>
  <c r="FB6" i="391" s="1"/>
  <c r="L6" i="391"/>
  <c r="FC6" i="391" s="1"/>
  <c r="O6" i="391"/>
  <c r="FF6" i="391" s="1"/>
  <c r="FH6" i="391"/>
  <c r="DK6" i="391"/>
  <c r="D2" i="354"/>
  <c r="DH6" i="391" l="1"/>
  <c r="FC62" i="470"/>
  <c r="DF62" i="470"/>
  <c r="DF61" i="470"/>
  <c r="FC61" i="470"/>
  <c r="DE58" i="470"/>
  <c r="FB58" i="470"/>
  <c r="DI6" i="391"/>
  <c r="FB59" i="470"/>
  <c r="DE59" i="470"/>
  <c r="FB60" i="470"/>
  <c r="DE60" i="470"/>
  <c r="DF59" i="470"/>
  <c r="FC59" i="470"/>
  <c r="FC58" i="470"/>
  <c r="DF58" i="470"/>
  <c r="DF60" i="470"/>
  <c r="FC60" i="470"/>
  <c r="DE63" i="470"/>
  <c r="FB63" i="470"/>
  <c r="FB62" i="470"/>
  <c r="DE62" i="470"/>
  <c r="FC63" i="470"/>
  <c r="DF63" i="470"/>
  <c r="FB61" i="470"/>
  <c r="DE61" i="470"/>
  <c r="DE6" i="391"/>
  <c r="DF6" i="391"/>
  <c r="DM6" i="391"/>
  <c r="FJ6" i="391"/>
  <c r="FI6" i="391"/>
  <c r="DL6" i="391"/>
  <c r="DG6" i="391"/>
  <c r="DO6" i="391" l="1"/>
  <c r="FL6" i="391"/>
  <c r="FM6" i="391" l="1"/>
  <c r="DP6" i="391"/>
  <c r="FK6" i="391"/>
  <c r="DN6" i="391"/>
  <c r="DR6" i="391"/>
  <c r="FO6" i="391"/>
  <c r="DT6" i="391"/>
  <c r="FQ6" i="391"/>
  <c r="DQ6" i="391"/>
  <c r="FN6" i="391"/>
  <c r="DS6" i="391"/>
  <c r="FP6" i="391"/>
  <c r="DV6" i="391" l="1"/>
  <c r="FS6" i="391"/>
  <c r="DU6" i="391"/>
  <c r="FR6" i="391"/>
  <c r="FU6" i="391" l="1"/>
  <c r="DX6" i="391"/>
  <c r="DW6" i="391"/>
  <c r="FT6" i="391"/>
  <c r="DZ6" i="391" l="1"/>
  <c r="FW6" i="391"/>
  <c r="FV6" i="391"/>
  <c r="DY6" i="391"/>
  <c r="EB6" i="391" l="1"/>
  <c r="FY6" i="391"/>
  <c r="EA6" i="391"/>
  <c r="FX6" i="391"/>
  <c r="GO6" i="391" l="1"/>
  <c r="ER6" i="391"/>
  <c r="GL6" i="391"/>
  <c r="EO6" i="391"/>
  <c r="GB6" i="391"/>
  <c r="EE6" i="391"/>
  <c r="ED6" i="391"/>
  <c r="GA6" i="391"/>
  <c r="EX6" i="391"/>
  <c r="GU6" i="391"/>
  <c r="EM6" i="391"/>
  <c r="GJ6" i="391"/>
  <c r="EQ6" i="391"/>
  <c r="GN6" i="391"/>
  <c r="EH6" i="391"/>
  <c r="GE6" i="391"/>
  <c r="GW6" i="391"/>
  <c r="EZ6" i="391"/>
  <c r="EG6" i="391"/>
  <c r="GD6" i="391"/>
  <c r="EJ6" i="391"/>
  <c r="GG6" i="391"/>
  <c r="EP6" i="391"/>
  <c r="GM6" i="391"/>
  <c r="FZ6" i="391"/>
  <c r="EC6" i="391"/>
  <c r="EW6" i="391"/>
  <c r="GT6" i="391"/>
  <c r="EN6" i="391"/>
  <c r="GK6" i="391"/>
  <c r="GF6" i="391"/>
  <c r="EI6" i="391"/>
  <c r="GI6" i="391"/>
  <c r="EL6" i="391"/>
  <c r="ES6" i="391"/>
  <c r="GP6" i="391"/>
  <c r="EK6" i="391"/>
  <c r="GH6" i="391"/>
  <c r="GR6" i="391"/>
  <c r="EU6" i="391"/>
  <c r="EV6" i="391"/>
  <c r="GS6" i="391"/>
  <c r="GQ6" i="391"/>
  <c r="ET6" i="391"/>
  <c r="GV6" i="391"/>
  <c r="EY6" i="391"/>
  <c r="GC6" i="391"/>
  <c r="EF6" i="391"/>
  <c r="GX6" i="391"/>
  <c r="FA6" i="39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N30" authorId="0" shapeId="0" xr:uid="{00000000-0006-0000-0900-000001000000}">
      <text>
        <r>
          <rPr>
            <sz val="9"/>
            <color indexed="81"/>
            <rFont val="Tahoma"/>
            <family val="2"/>
            <charset val="204"/>
          </rPr>
          <t>Прочая деятельность заносится только в первый блок и далее копируется в остальные (если их несколько).</t>
        </r>
      </text>
    </comment>
  </commentList>
</comments>
</file>

<file path=xl/sharedStrings.xml><?xml version="1.0" encoding="utf-8"?>
<sst xmlns="http://schemas.openxmlformats.org/spreadsheetml/2006/main" count="12353" uniqueCount="3586">
  <si>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</si>
  <si>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</si>
  <si>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</si>
  <si>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</si>
  <si>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</si>
  <si>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</si>
  <si>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</si>
  <si>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</si>
  <si>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</si>
  <si>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г.Байконур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</si>
  <si>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</si>
  <si>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</si>
  <si>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</si>
  <si>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</si>
  <si>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</si>
  <si>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</si>
  <si>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</si>
  <si>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</si>
  <si>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</si>
  <si>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</si>
  <si>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</si>
  <si>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</si>
  <si>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</si>
  <si>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</si>
  <si>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</si>
  <si>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</si>
  <si>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</si>
  <si>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</si>
  <si>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</si>
  <si>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</si>
  <si>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</si>
  <si>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</si>
  <si>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</si>
  <si>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</si>
  <si>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</si>
  <si>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</si>
  <si>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</si>
  <si>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</si>
  <si>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</si>
  <si>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</si>
  <si>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</si>
  <si>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</si>
  <si>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</si>
  <si>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</si>
  <si>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</si>
  <si>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</si>
  <si>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</si>
  <si>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</si>
  <si>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</si>
  <si>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</si>
  <si>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</si>
  <si>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</si>
  <si>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</si>
  <si>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</si>
  <si>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</si>
  <si>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</si>
  <si>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</si>
  <si>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</si>
  <si>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</si>
  <si>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</si>
  <si>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</si>
  <si>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</si>
  <si>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</si>
  <si>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</si>
  <si>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</si>
  <si>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</si>
  <si>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</si>
  <si>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</si>
  <si>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</si>
  <si>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</si>
  <si>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</si>
  <si>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</si>
  <si>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</si>
  <si>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</si>
  <si>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</si>
  <si>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</si>
  <si>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</si>
  <si>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Ярославская область</t>
  </si>
  <si>
    <t>г.Санкт-Петербург</t>
  </si>
  <si>
    <t>Выбранный регион</t>
  </si>
  <si>
    <t>Результат проверки</t>
  </si>
  <si>
    <t>да</t>
  </si>
  <si>
    <t>нет</t>
  </si>
  <si>
    <t>Ямало-Ненецкий автономный округ</t>
  </si>
  <si>
    <t>тыс.руб.</t>
  </si>
  <si>
    <t>млн.руб.</t>
  </si>
  <si>
    <t>Единица измерения</t>
  </si>
  <si>
    <t>январь</t>
  </si>
  <si>
    <t>01</t>
  </si>
  <si>
    <t>февраль</t>
  </si>
  <si>
    <t>02</t>
  </si>
  <si>
    <t>03</t>
  </si>
  <si>
    <t>апрель</t>
  </si>
  <si>
    <t>04</t>
  </si>
  <si>
    <t>05</t>
  </si>
  <si>
    <t>06</t>
  </si>
  <si>
    <t>07</t>
  </si>
  <si>
    <t>август</t>
  </si>
  <si>
    <t>08</t>
  </si>
  <si>
    <t>XML_ORG_LIST_TAG_NAMES</t>
  </si>
  <si>
    <t>NSRF</t>
  </si>
  <si>
    <t>MR_NAME</t>
  </si>
  <si>
    <t>OKTMO_MR_NAME</t>
  </si>
  <si>
    <t>MO_NAME</t>
  </si>
  <si>
    <t>OKTMO_NAME</t>
  </si>
  <si>
    <t>ORG_NAME</t>
  </si>
  <si>
    <t>INN_NAME</t>
  </si>
  <si>
    <t>KPP_NAME</t>
  </si>
  <si>
    <t>Краснодарский край</t>
  </si>
  <si>
    <t>XML_MR_MO_OKTMO_LIST_TAG_NAMES</t>
  </si>
  <si>
    <t>сентябрь</t>
  </si>
  <si>
    <t>09</t>
  </si>
  <si>
    <t>октябрь</t>
  </si>
  <si>
    <t>ноябрь</t>
  </si>
  <si>
    <t>декабрь</t>
  </si>
  <si>
    <t>Месяц-текст</t>
  </si>
  <si>
    <t>День-число</t>
  </si>
  <si>
    <t>Месяц-число</t>
  </si>
  <si>
    <t>Причина</t>
  </si>
  <si>
    <t>Комментарии</t>
  </si>
  <si>
    <t>регион</t>
  </si>
  <si>
    <t>Тюменская область</t>
  </si>
  <si>
    <t>Ханты-Мансийский автономный округ</t>
  </si>
  <si>
    <t>МР</t>
  </si>
  <si>
    <t>МО</t>
  </si>
  <si>
    <t>ИНН</t>
  </si>
  <si>
    <t>КПП</t>
  </si>
  <si>
    <t>Года</t>
  </si>
  <si>
    <t>Логика</t>
  </si>
  <si>
    <t>Инструкция</t>
  </si>
  <si>
    <t>Титульный</t>
  </si>
  <si>
    <t>март</t>
  </si>
  <si>
    <t>май</t>
  </si>
  <si>
    <t>июнь</t>
  </si>
  <si>
    <t>июль</t>
  </si>
  <si>
    <t>Должностное лицо, ответственное за составление формы</t>
  </si>
  <si>
    <t>Расчетные листы</t>
  </si>
  <si>
    <t>Скрытые листы</t>
  </si>
  <si>
    <t>Амурская область</t>
  </si>
  <si>
    <t>Отчётный период</t>
  </si>
  <si>
    <t>Субъект РФ</t>
  </si>
  <si>
    <t>Октябрьское</t>
  </si>
  <si>
    <t>Дата/Время</t>
  </si>
  <si>
    <t>Сообщение</t>
  </si>
  <si>
    <t>Статус</t>
  </si>
  <si>
    <t>О</t>
  </si>
  <si>
    <t>XML_DICTIONARIES_LIST_TAG_NAMES</t>
  </si>
  <si>
    <t>SECTION_NAME</t>
  </si>
  <si>
    <t>SUBSECTION_NAME</t>
  </si>
  <si>
    <t>NAME</t>
  </si>
  <si>
    <t>CODE</t>
  </si>
  <si>
    <t>Организация</t>
  </si>
  <si>
    <t>Наименование филиала</t>
  </si>
  <si>
    <t>Почтовый адрес</t>
  </si>
  <si>
    <t>Фамилия, имя, отчество</t>
  </si>
  <si>
    <t>(код) номер телефона</t>
  </si>
  <si>
    <t>Должность</t>
  </si>
  <si>
    <t>e-mail</t>
  </si>
  <si>
    <t>add_coms</t>
  </si>
  <si>
    <t>Нажмите на кнопку "Выбор организации", чтобы выбрать организацию или обновить реестр</t>
  </si>
  <si>
    <t>Ссылки на публикации</t>
  </si>
  <si>
    <t>Вводите адрес сайта,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</t>
  </si>
  <si>
    <t>Сопроводительные материалы необходимо загружать с помощью "ЕИАС Мониторинг". Ссылка на инструкцию по загрузке сопроводительных материалов расположена на листе 'Инструкция' в п.8</t>
  </si>
  <si>
    <t>ТипПоселения</t>
  </si>
  <si>
    <t>В городах и поселках городского типа - 1; в сельской местности - 2</t>
  </si>
  <si>
    <t>Нажмите на кнопку "Обновить реестр МО", чтобы обновить реестр МР/МО.</t>
  </si>
  <si>
    <t>Ссылка1</t>
  </si>
  <si>
    <t>Ссылка2</t>
  </si>
  <si>
    <t>Является ли организация плательщиком НДС</t>
  </si>
  <si>
    <t>Укажите, является ли данное юридическое лицо подразделением(филиалом) другой организации.</t>
  </si>
  <si>
    <t>add_02</t>
  </si>
  <si>
    <t>Рождественское</t>
  </si>
  <si>
    <t>Лог обновления</t>
  </si>
  <si>
    <t>Проверка</t>
  </si>
  <si>
    <t>modUpdTemplMain</t>
  </si>
  <si>
    <t>modfrmCheckUpdates</t>
  </si>
  <si>
    <t>modInfo</t>
  </si>
  <si>
    <t>modServiceModule</t>
  </si>
  <si>
    <t>mod_03</t>
  </si>
  <si>
    <t>mod_01</t>
  </si>
  <si>
    <t>mod_02</t>
  </si>
  <si>
    <t>AllSheetsInThisWorkbook</t>
  </si>
  <si>
    <t>et_union</t>
  </si>
  <si>
    <t>TEHSHEET</t>
  </si>
  <si>
    <t>modCheck</t>
  </si>
  <si>
    <t>modCommandButton</t>
  </si>
  <si>
    <t>modReestr</t>
  </si>
  <si>
    <t>modfrmReestr</t>
  </si>
  <si>
    <t>Агрызский муниципальный район</t>
  </si>
  <si>
    <t>92601000</t>
  </si>
  <si>
    <t>Город Агрыз</t>
  </si>
  <si>
    <t>92601101</t>
  </si>
  <si>
    <t>Красноборское</t>
  </si>
  <si>
    <t>92601445</t>
  </si>
  <si>
    <t>Терсинское</t>
  </si>
  <si>
    <t>92601491</t>
  </si>
  <si>
    <t>Азнакаевский муниципальный район</t>
  </si>
  <si>
    <t>92602000</t>
  </si>
  <si>
    <t>Балтачевское</t>
  </si>
  <si>
    <t>92602416</t>
  </si>
  <si>
    <t>Город Азнакаево</t>
  </si>
  <si>
    <t>92602101</t>
  </si>
  <si>
    <t>Поселок Актюбинский</t>
  </si>
  <si>
    <t>92602157</t>
  </si>
  <si>
    <t>Аксубаевский муниципальный район</t>
  </si>
  <si>
    <t>92604000</t>
  </si>
  <si>
    <t>92604151</t>
  </si>
  <si>
    <t>Актанышский муниципальный район</t>
  </si>
  <si>
    <t>92605000</t>
  </si>
  <si>
    <t>Актанышское</t>
  </si>
  <si>
    <t>92605409</t>
  </si>
  <si>
    <t>Алексеевский муниципальный район</t>
  </si>
  <si>
    <t>92606000</t>
  </si>
  <si>
    <t>92606151</t>
  </si>
  <si>
    <t>Алькеевский муниципальный район</t>
  </si>
  <si>
    <t>92607000</t>
  </si>
  <si>
    <t>Базарно-Матакское</t>
  </si>
  <si>
    <t>92607408</t>
  </si>
  <si>
    <t>Альметьевский муниципальный район</t>
  </si>
  <si>
    <t>92608000</t>
  </si>
  <si>
    <t>Альметьевское</t>
  </si>
  <si>
    <t>92608404</t>
  </si>
  <si>
    <t>Багряж-Никольское</t>
  </si>
  <si>
    <t>92608406</t>
  </si>
  <si>
    <t>Борискинское</t>
  </si>
  <si>
    <t>92608412</t>
  </si>
  <si>
    <t>Город Альметьевск</t>
  </si>
  <si>
    <t>92608101</t>
  </si>
  <si>
    <t>Елховское</t>
  </si>
  <si>
    <t>92608421</t>
  </si>
  <si>
    <t>Ерсубайкинское</t>
  </si>
  <si>
    <t>92608422</t>
  </si>
  <si>
    <t>Лесно-Калейкинское</t>
  </si>
  <si>
    <t>92608441</t>
  </si>
  <si>
    <t>Миннибаевское</t>
  </si>
  <si>
    <t>92608445</t>
  </si>
  <si>
    <t>Нижнеабдулловское</t>
  </si>
  <si>
    <t>92608447</t>
  </si>
  <si>
    <t>Новонадыровское</t>
  </si>
  <si>
    <t>92608451</t>
  </si>
  <si>
    <t>Новотроицкое</t>
  </si>
  <si>
    <t>92608457</t>
  </si>
  <si>
    <t>Русско-Акташское</t>
  </si>
  <si>
    <t>92608459</t>
  </si>
  <si>
    <t>Сиренькинское</t>
  </si>
  <si>
    <t>92608430</t>
  </si>
  <si>
    <t>Старосуркинское</t>
  </si>
  <si>
    <t>92608415</t>
  </si>
  <si>
    <t>Сулеевское</t>
  </si>
  <si>
    <t>92608463</t>
  </si>
  <si>
    <t>Ямашинское</t>
  </si>
  <si>
    <t>92608469</t>
  </si>
  <si>
    <t>Апастовский муниципальный район</t>
  </si>
  <si>
    <t>92610000</t>
  </si>
  <si>
    <t>92610151</t>
  </si>
  <si>
    <t>Арский муниципальный район</t>
  </si>
  <si>
    <t>92612000</t>
  </si>
  <si>
    <t>Город Арск</t>
  </si>
  <si>
    <t>92612151</t>
  </si>
  <si>
    <t>Атнинский муниципальный район</t>
  </si>
  <si>
    <t>92613000</t>
  </si>
  <si>
    <t>Большеатнинское</t>
  </si>
  <si>
    <t>92613408</t>
  </si>
  <si>
    <t>Бавлинский муниципальный район</t>
  </si>
  <si>
    <t>92614000</t>
  </si>
  <si>
    <t>Город Бавлы</t>
  </si>
  <si>
    <t>92614101</t>
  </si>
  <si>
    <t>Крым-Сарайское</t>
  </si>
  <si>
    <t>92614436</t>
  </si>
  <si>
    <t>Балтасинский муниципальный район</t>
  </si>
  <si>
    <t>92615000</t>
  </si>
  <si>
    <t>Норминское</t>
  </si>
  <si>
    <t>92615430</t>
  </si>
  <si>
    <t>92615151</t>
  </si>
  <si>
    <t>Ципьинское</t>
  </si>
  <si>
    <t>92615465</t>
  </si>
  <si>
    <t>Бугульминский муниципальный район</t>
  </si>
  <si>
    <t>92617000</t>
  </si>
  <si>
    <t>Город Бугульма</t>
  </si>
  <si>
    <t>92617101</t>
  </si>
  <si>
    <t>Буинский муниципальный район</t>
  </si>
  <si>
    <t>92618000</t>
  </si>
  <si>
    <t>Город Буинск</t>
  </si>
  <si>
    <t>92618101</t>
  </si>
  <si>
    <t>Верхнеуслонский муниципальный район</t>
  </si>
  <si>
    <t>92620000</t>
  </si>
  <si>
    <t>Верхнеуслонское</t>
  </si>
  <si>
    <t>92620415</t>
  </si>
  <si>
    <t>Высокогорский муниципальный район</t>
  </si>
  <si>
    <t>92622000</t>
  </si>
  <si>
    <t>Березкинское</t>
  </si>
  <si>
    <t>92622411</t>
  </si>
  <si>
    <t>Бирюлинское</t>
  </si>
  <si>
    <t>92622412</t>
  </si>
  <si>
    <t>Высокогорское</t>
  </si>
  <si>
    <t>92622427</t>
  </si>
  <si>
    <t>Куркачинское</t>
  </si>
  <si>
    <t>92622441</t>
  </si>
  <si>
    <t>Город Казань</t>
  </si>
  <si>
    <t>92701000</t>
  </si>
  <si>
    <t>Город Набережные Челны</t>
  </si>
  <si>
    <t>92730000</t>
  </si>
  <si>
    <t>Елабужский муниципальный район</t>
  </si>
  <si>
    <t>92626000</t>
  </si>
  <si>
    <t>Город Елабуга</t>
  </si>
  <si>
    <t>92626101</t>
  </si>
  <si>
    <t>Танайское</t>
  </si>
  <si>
    <t>92626476</t>
  </si>
  <si>
    <t>Заинский муниципальный район</t>
  </si>
  <si>
    <t>92627000</t>
  </si>
  <si>
    <t>Город Заинск</t>
  </si>
  <si>
    <t>92627101</t>
  </si>
  <si>
    <t>Зеленодольский муниципальный район</t>
  </si>
  <si>
    <t>92628000</t>
  </si>
  <si>
    <t>Айшинское</t>
  </si>
  <si>
    <t>92628404</t>
  </si>
  <si>
    <t>Большекургузинское</t>
  </si>
  <si>
    <t>92628424</t>
  </si>
  <si>
    <t>Город Зеленодольск</t>
  </si>
  <si>
    <t>92628101</t>
  </si>
  <si>
    <t>Новопольское</t>
  </si>
  <si>
    <t>92628460</t>
  </si>
  <si>
    <t>Нурлатское</t>
  </si>
  <si>
    <t>92628464</t>
  </si>
  <si>
    <t>92628468</t>
  </si>
  <si>
    <t>Осиновское</t>
  </si>
  <si>
    <t>92628472</t>
  </si>
  <si>
    <t>92628155</t>
  </si>
  <si>
    <t>92628162</t>
  </si>
  <si>
    <t>Раифское</t>
  </si>
  <si>
    <t>92628474</t>
  </si>
  <si>
    <t>Кайбицкий муниципальный район</t>
  </si>
  <si>
    <t>92629000</t>
  </si>
  <si>
    <t>Большекайбицкое</t>
  </si>
  <si>
    <t>92629408</t>
  </si>
  <si>
    <t>Камско-Устьинский муниципальный район</t>
  </si>
  <si>
    <t>92630000</t>
  </si>
  <si>
    <t>92630151</t>
  </si>
  <si>
    <t>92630157</t>
  </si>
  <si>
    <t>Кукморский муниципальный район</t>
  </si>
  <si>
    <t>92633000</t>
  </si>
  <si>
    <t>92633151</t>
  </si>
  <si>
    <t>Лаишевский муниципальный район</t>
  </si>
  <si>
    <t>92634000</t>
  </si>
  <si>
    <t>Александровское</t>
  </si>
  <si>
    <t>92634404</t>
  </si>
  <si>
    <t>Атабаевское</t>
  </si>
  <si>
    <t>92634408</t>
  </si>
  <si>
    <t>Большекабанское</t>
  </si>
  <si>
    <t>92634412</t>
  </si>
  <si>
    <t>Габишевское</t>
  </si>
  <si>
    <t>92634414</t>
  </si>
  <si>
    <t>Город Лаишево</t>
  </si>
  <si>
    <t>92634101</t>
  </si>
  <si>
    <t>Державинское</t>
  </si>
  <si>
    <t>92634415</t>
  </si>
  <si>
    <t>Егорьевское</t>
  </si>
  <si>
    <t>92634416</t>
  </si>
  <si>
    <t>Кирбинское</t>
  </si>
  <si>
    <t>92634428</t>
  </si>
  <si>
    <t>Куюковское</t>
  </si>
  <si>
    <t>92634432</t>
  </si>
  <si>
    <t>Макаровское</t>
  </si>
  <si>
    <t>92634436</t>
  </si>
  <si>
    <t>Малоелгинское</t>
  </si>
  <si>
    <t>92634440</t>
  </si>
  <si>
    <t>Матюшинское</t>
  </si>
  <si>
    <t>92634442</t>
  </si>
  <si>
    <t>Нармонское</t>
  </si>
  <si>
    <t>92634444</t>
  </si>
  <si>
    <t>Никольское</t>
  </si>
  <si>
    <t>92634448</t>
  </si>
  <si>
    <t>Орловское</t>
  </si>
  <si>
    <t>92634484</t>
  </si>
  <si>
    <t>Пелевское</t>
  </si>
  <si>
    <t>92634452</t>
  </si>
  <si>
    <t>Песчано-Ковалинское</t>
  </si>
  <si>
    <t>92634456</t>
  </si>
  <si>
    <t>92634460</t>
  </si>
  <si>
    <t>Сокуровское</t>
  </si>
  <si>
    <t>92634468</t>
  </si>
  <si>
    <t>Среднедевятовское</t>
  </si>
  <si>
    <t>92634472</t>
  </si>
  <si>
    <t>Столбищенское</t>
  </si>
  <si>
    <t>92634480</t>
  </si>
  <si>
    <t>Татарско-Сараловское</t>
  </si>
  <si>
    <t>92634486</t>
  </si>
  <si>
    <t>Татарско-Янтыкское</t>
  </si>
  <si>
    <t>92634488</t>
  </si>
  <si>
    <t>Чирповское</t>
  </si>
  <si>
    <t>92634492</t>
  </si>
  <si>
    <t>Лениногорский муниципальный район</t>
  </si>
  <si>
    <t>92636000</t>
  </si>
  <si>
    <t>Город Лениногорск</t>
  </si>
  <si>
    <t>92636101</t>
  </si>
  <si>
    <t>Шугуровское</t>
  </si>
  <si>
    <t>92636497</t>
  </si>
  <si>
    <t>Мамадышский муниципальный район</t>
  </si>
  <si>
    <t>92638000</t>
  </si>
  <si>
    <t>Город Мамадыш</t>
  </si>
  <si>
    <t>92638101</t>
  </si>
  <si>
    <t>Олуязское</t>
  </si>
  <si>
    <t>92638463</t>
  </si>
  <si>
    <t>Шадчинское</t>
  </si>
  <si>
    <t>92638493</t>
  </si>
  <si>
    <t>Менделеевский муниципальный район</t>
  </si>
  <si>
    <t>92639000</t>
  </si>
  <si>
    <t>Город Менделеевск</t>
  </si>
  <si>
    <t>92639101</t>
  </si>
  <si>
    <t>Ижевское</t>
  </si>
  <si>
    <t>92639423</t>
  </si>
  <si>
    <t>Тихоновское</t>
  </si>
  <si>
    <t>92639483</t>
  </si>
  <si>
    <t>Мензелинский муниципальный район</t>
  </si>
  <si>
    <t>92640000</t>
  </si>
  <si>
    <t>Город Мензелинск</t>
  </si>
  <si>
    <t>92640101</t>
  </si>
  <si>
    <t>Муслюмовский муниципальный район</t>
  </si>
  <si>
    <t>92642000</t>
  </si>
  <si>
    <t>Муслюмовское</t>
  </si>
  <si>
    <t>92642443</t>
  </si>
  <si>
    <t>Нижнекамский муниципальный район</t>
  </si>
  <si>
    <t>92644000</t>
  </si>
  <si>
    <t>Город Нижнекамск</t>
  </si>
  <si>
    <t>92644101</t>
  </si>
  <si>
    <t>92644156</t>
  </si>
  <si>
    <t>Сухаревское</t>
  </si>
  <si>
    <t>92644440</t>
  </si>
  <si>
    <t>Шереметьевское</t>
  </si>
  <si>
    <t>92644445</t>
  </si>
  <si>
    <t>Новошешминский муниципальный район</t>
  </si>
  <si>
    <t>92645000</t>
  </si>
  <si>
    <t>Зиреклинское</t>
  </si>
  <si>
    <t>92645419</t>
  </si>
  <si>
    <t>Новошешминское</t>
  </si>
  <si>
    <t>92645432</t>
  </si>
  <si>
    <t>Нурлатский муниципальный район</t>
  </si>
  <si>
    <t>92646000</t>
  </si>
  <si>
    <t>Город Нурлат</t>
  </si>
  <si>
    <t>92646101</t>
  </si>
  <si>
    <t>Пестречинский муниципальный район</t>
  </si>
  <si>
    <t>92648000</t>
  </si>
  <si>
    <t>Богородское</t>
  </si>
  <si>
    <t>92648410</t>
  </si>
  <si>
    <t>Кощаковское</t>
  </si>
  <si>
    <t>92648435</t>
  </si>
  <si>
    <t>Пановское</t>
  </si>
  <si>
    <t>92648454</t>
  </si>
  <si>
    <t>Пестречинское</t>
  </si>
  <si>
    <t>92648455</t>
  </si>
  <si>
    <t>Рыбно-Слободский муниципальный район</t>
  </si>
  <si>
    <t>92650000</t>
  </si>
  <si>
    <t>Масловское</t>
  </si>
  <si>
    <t>92650454</t>
  </si>
  <si>
    <t>92650151</t>
  </si>
  <si>
    <t>Сабинский муниципальный район</t>
  </si>
  <si>
    <t>92652000</t>
  </si>
  <si>
    <t>92652151</t>
  </si>
  <si>
    <t>Шеморданское</t>
  </si>
  <si>
    <t>92652494</t>
  </si>
  <si>
    <t>Сармановский муниципальный район</t>
  </si>
  <si>
    <t>92653000</t>
  </si>
  <si>
    <t>92653155</t>
  </si>
  <si>
    <t>Сармановское</t>
  </si>
  <si>
    <t>92653460</t>
  </si>
  <si>
    <t>Спасский муниципальный район</t>
  </si>
  <si>
    <t>92632000</t>
  </si>
  <si>
    <t>Город Болгар</t>
  </si>
  <si>
    <t>92632101</t>
  </si>
  <si>
    <t>Тетюшский муниципальный район</t>
  </si>
  <si>
    <t>92655000</t>
  </si>
  <si>
    <t>Город Тетюши</t>
  </si>
  <si>
    <t>92655101</t>
  </si>
  <si>
    <t>Тукаевский муниципальный район</t>
  </si>
  <si>
    <t>92657000</t>
  </si>
  <si>
    <t>Азьмушкинское</t>
  </si>
  <si>
    <t>92657405</t>
  </si>
  <si>
    <t>Бетькинское</t>
  </si>
  <si>
    <t>92657410</t>
  </si>
  <si>
    <t>Князевское</t>
  </si>
  <si>
    <t>92657435</t>
  </si>
  <si>
    <t>Круглопольское</t>
  </si>
  <si>
    <t>92657433</t>
  </si>
  <si>
    <t>Мелекесское</t>
  </si>
  <si>
    <t>92657440</t>
  </si>
  <si>
    <t>Мусабай-Заводское</t>
  </si>
  <si>
    <t>92657445</t>
  </si>
  <si>
    <t>Тлянче-Тамакское</t>
  </si>
  <si>
    <t>92657474</t>
  </si>
  <si>
    <t>Тюлячинский муниципальный район</t>
  </si>
  <si>
    <t>92656000</t>
  </si>
  <si>
    <t>Тюлячинское</t>
  </si>
  <si>
    <t>92656445</t>
  </si>
  <si>
    <t>Черемшанский муниципальный район</t>
  </si>
  <si>
    <t>92658000</t>
  </si>
  <si>
    <t>Черемшанское</t>
  </si>
  <si>
    <t>92658470</t>
  </si>
  <si>
    <t>Чистопольский муниципальный район</t>
  </si>
  <si>
    <t>92659000</t>
  </si>
  <si>
    <t>Город Чистополь</t>
  </si>
  <si>
    <t>92659101</t>
  </si>
  <si>
    <t>Ютазинский муниципальный район</t>
  </si>
  <si>
    <t>92654000</t>
  </si>
  <si>
    <t>92654151</t>
  </si>
  <si>
    <t>Азевское</t>
  </si>
  <si>
    <t>92601405</t>
  </si>
  <si>
    <t>Бимское</t>
  </si>
  <si>
    <t>92601410</t>
  </si>
  <si>
    <t>Девятернинское</t>
  </si>
  <si>
    <t>92601425</t>
  </si>
  <si>
    <t>Иж-Бобьинское</t>
  </si>
  <si>
    <t>92601430</t>
  </si>
  <si>
    <t>Исенбаевское</t>
  </si>
  <si>
    <t>92601435</t>
  </si>
  <si>
    <t>Кадряковское</t>
  </si>
  <si>
    <t>92601438</t>
  </si>
  <si>
    <t>Кадыбашское</t>
  </si>
  <si>
    <t>92601440</t>
  </si>
  <si>
    <t>Кичкетанское</t>
  </si>
  <si>
    <t>92601415</t>
  </si>
  <si>
    <t>Крындинское</t>
  </si>
  <si>
    <t>92601449</t>
  </si>
  <si>
    <t>Кудашевское</t>
  </si>
  <si>
    <t>92601454</t>
  </si>
  <si>
    <t>Кулегашское</t>
  </si>
  <si>
    <t>92601420</t>
  </si>
  <si>
    <t>Кучуковское</t>
  </si>
  <si>
    <t>92601458</t>
  </si>
  <si>
    <t>Новобизякинское</t>
  </si>
  <si>
    <t>92601463</t>
  </si>
  <si>
    <t>Салаушское</t>
  </si>
  <si>
    <t>92601468</t>
  </si>
  <si>
    <t>Сарсак-Омгинское</t>
  </si>
  <si>
    <t>92601472</t>
  </si>
  <si>
    <t>Старосляковское</t>
  </si>
  <si>
    <t>92601477</t>
  </si>
  <si>
    <t>Старочекалдинское</t>
  </si>
  <si>
    <t>92601481</t>
  </si>
  <si>
    <t>Табарлинское</t>
  </si>
  <si>
    <t>92601486</t>
  </si>
  <si>
    <t>Шаршадинское</t>
  </si>
  <si>
    <t>92601496</t>
  </si>
  <si>
    <t>Агерзинское</t>
  </si>
  <si>
    <t>92602404</t>
  </si>
  <si>
    <t>Алькеевское</t>
  </si>
  <si>
    <t>92602408</t>
  </si>
  <si>
    <t>Асеевское</t>
  </si>
  <si>
    <t>92602412</t>
  </si>
  <si>
    <t>Бирючевское</t>
  </si>
  <si>
    <t>92602418</t>
  </si>
  <si>
    <t>Вахитовское</t>
  </si>
  <si>
    <t>92602420</t>
  </si>
  <si>
    <t>Верхнестярлинское</t>
  </si>
  <si>
    <t>92602424</t>
  </si>
  <si>
    <t>Ильбяковское</t>
  </si>
  <si>
    <t>92602427</t>
  </si>
  <si>
    <t>Какре-Елгинское</t>
  </si>
  <si>
    <t>92602428</t>
  </si>
  <si>
    <t>Карамалинское</t>
  </si>
  <si>
    <t>92602432</t>
  </si>
  <si>
    <t>Мальбагушское</t>
  </si>
  <si>
    <t>92602436</t>
  </si>
  <si>
    <t>Масягутовское</t>
  </si>
  <si>
    <t>92602440</t>
  </si>
  <si>
    <t>Микулинское</t>
  </si>
  <si>
    <t>92602444</t>
  </si>
  <si>
    <t>Сапеевское</t>
  </si>
  <si>
    <t>92602448</t>
  </si>
  <si>
    <t>Сарлинское</t>
  </si>
  <si>
    <t>92602452</t>
  </si>
  <si>
    <t>Сухояшское</t>
  </si>
  <si>
    <t>92602456</t>
  </si>
  <si>
    <t>Татарско-Шуганское</t>
  </si>
  <si>
    <t>92602458</t>
  </si>
  <si>
    <t>Тойкинское</t>
  </si>
  <si>
    <t>92602459</t>
  </si>
  <si>
    <t>Тумутукское</t>
  </si>
  <si>
    <t>92602460</t>
  </si>
  <si>
    <t>Уразаевское</t>
  </si>
  <si>
    <t>92602462</t>
  </si>
  <si>
    <t>Урманаевское</t>
  </si>
  <si>
    <t>92602464</t>
  </si>
  <si>
    <t>Урсаевское</t>
  </si>
  <si>
    <t>92602468</t>
  </si>
  <si>
    <t>Учаллинское</t>
  </si>
  <si>
    <t>92602472</t>
  </si>
  <si>
    <t>Чалпинское</t>
  </si>
  <si>
    <t>92602476</t>
  </si>
  <si>
    <t>Чемодуровское</t>
  </si>
  <si>
    <t>92602480</t>
  </si>
  <si>
    <t>Чубар-Абдулловское</t>
  </si>
  <si>
    <t>92602484</t>
  </si>
  <si>
    <t>Клементейкинское</t>
  </si>
  <si>
    <t>92608436</t>
  </si>
  <si>
    <t>Кузайкинское</t>
  </si>
  <si>
    <t>92608439</t>
  </si>
  <si>
    <t>Кульшариповское</t>
  </si>
  <si>
    <t>92608440</t>
  </si>
  <si>
    <t>92614404</t>
  </si>
  <si>
    <t>Исергаповское</t>
  </si>
  <si>
    <t>92614424</t>
  </si>
  <si>
    <t>Кзыл-Ярское</t>
  </si>
  <si>
    <t>92614432</t>
  </si>
  <si>
    <t>Новозареченское</t>
  </si>
  <si>
    <t>92614416</t>
  </si>
  <si>
    <t>Покровско-Урустамакское</t>
  </si>
  <si>
    <t>92614440</t>
  </si>
  <si>
    <t>Поповское</t>
  </si>
  <si>
    <t>92614444</t>
  </si>
  <si>
    <t>Потапово-Тумбарлинское</t>
  </si>
  <si>
    <t>92614448</t>
  </si>
  <si>
    <t>Салиховское</t>
  </si>
  <si>
    <t>92614452</t>
  </si>
  <si>
    <t>Татарско-Кандызское</t>
  </si>
  <si>
    <t>92614460</t>
  </si>
  <si>
    <t>Тумбарлинское</t>
  </si>
  <si>
    <t>92614468</t>
  </si>
  <si>
    <t>Удмуртско-Ташлинское</t>
  </si>
  <si>
    <t>92614472</t>
  </si>
  <si>
    <t>Шалтинское</t>
  </si>
  <si>
    <t>92614480</t>
  </si>
  <si>
    <t>Зеленорощинское</t>
  </si>
  <si>
    <t>Рунгинское</t>
  </si>
  <si>
    <t>92618458</t>
  </si>
  <si>
    <t>Старостуденецкое</t>
  </si>
  <si>
    <t>92618469</t>
  </si>
  <si>
    <t>Набережно-Морквашское</t>
  </si>
  <si>
    <t>92620460</t>
  </si>
  <si>
    <t>Печищинское</t>
  </si>
  <si>
    <t>92620473</t>
  </si>
  <si>
    <t>Шеланговское</t>
  </si>
  <si>
    <t>92620475</t>
  </si>
  <si>
    <t>Иске-Казанское</t>
  </si>
  <si>
    <t>92622431</t>
  </si>
  <si>
    <t>Ташлы-Ковалинское</t>
  </si>
  <si>
    <t>92622464</t>
  </si>
  <si>
    <t>Чепчуговское</t>
  </si>
  <si>
    <t>92622473</t>
  </si>
  <si>
    <t>92626401</t>
  </si>
  <si>
    <t>Бехтеревское</t>
  </si>
  <si>
    <t>92626404</t>
  </si>
  <si>
    <t>Большееловское</t>
  </si>
  <si>
    <t>92626412</t>
  </si>
  <si>
    <t>Большекачкинское</t>
  </si>
  <si>
    <t>92626416</t>
  </si>
  <si>
    <t>Большешурнякское</t>
  </si>
  <si>
    <t>92626420</t>
  </si>
  <si>
    <t>Костенеевское</t>
  </si>
  <si>
    <t>92626432</t>
  </si>
  <si>
    <t>Лекаревское</t>
  </si>
  <si>
    <t>92626436</t>
  </si>
  <si>
    <t>Мортовское</t>
  </si>
  <si>
    <t>92626444</t>
  </si>
  <si>
    <t>Мурзихинское</t>
  </si>
  <si>
    <t>92626448</t>
  </si>
  <si>
    <t>Поспеловское</t>
  </si>
  <si>
    <t>92626456</t>
  </si>
  <si>
    <t>Старокуклюкское</t>
  </si>
  <si>
    <t>92626468</t>
  </si>
  <si>
    <t>Староюрашское</t>
  </si>
  <si>
    <t>92626472</t>
  </si>
  <si>
    <t>92626478</t>
  </si>
  <si>
    <t>Яковлевское</t>
  </si>
  <si>
    <t>92626492</t>
  </si>
  <si>
    <t>Акзигитовское</t>
  </si>
  <si>
    <t>92628408</t>
  </si>
  <si>
    <t>Бишнинское</t>
  </si>
  <si>
    <t>92628416</t>
  </si>
  <si>
    <t>Большеачасырское</t>
  </si>
  <si>
    <t>92628412</t>
  </si>
  <si>
    <t>Большеключинское</t>
  </si>
  <si>
    <t>92628420</t>
  </si>
  <si>
    <t>Большеширданское</t>
  </si>
  <si>
    <t>92628432</t>
  </si>
  <si>
    <t>Большеякинское</t>
  </si>
  <si>
    <t>92628488</t>
  </si>
  <si>
    <t>Кугеевское</t>
  </si>
  <si>
    <t>92628442</t>
  </si>
  <si>
    <t>Кугушевское</t>
  </si>
  <si>
    <t>92628444</t>
  </si>
  <si>
    <t>Мамадыш-Акиловское</t>
  </si>
  <si>
    <t>92628448</t>
  </si>
  <si>
    <t>Молвинское</t>
  </si>
  <si>
    <t>92628454</t>
  </si>
  <si>
    <t>Нижнеураспугинское</t>
  </si>
  <si>
    <t>92628456</t>
  </si>
  <si>
    <t>Русско-Азелеевское</t>
  </si>
  <si>
    <t>92628476</t>
  </si>
  <si>
    <t>Свияжское</t>
  </si>
  <si>
    <t>92628477</t>
  </si>
  <si>
    <t>Утяшкинское</t>
  </si>
  <si>
    <t>92628436</t>
  </si>
  <si>
    <t>Кулангинское</t>
  </si>
  <si>
    <t>92629423</t>
  </si>
  <si>
    <t>92636412</t>
  </si>
  <si>
    <t>Старошугуровское</t>
  </si>
  <si>
    <t>92636470</t>
  </si>
  <si>
    <t>Албайское</t>
  </si>
  <si>
    <t>92638403</t>
  </si>
  <si>
    <t>Верхнеошминское</t>
  </si>
  <si>
    <t>92638406</t>
  </si>
  <si>
    <t>Дюсьметьевское</t>
  </si>
  <si>
    <t>92638415</t>
  </si>
  <si>
    <t>Ишкеевское</t>
  </si>
  <si>
    <t>92638418</t>
  </si>
  <si>
    <t>Катмышское</t>
  </si>
  <si>
    <t>92638421</t>
  </si>
  <si>
    <t>Кемеш-Кульское</t>
  </si>
  <si>
    <t>92638424</t>
  </si>
  <si>
    <t>Кляушское</t>
  </si>
  <si>
    <t>92638427</t>
  </si>
  <si>
    <t>Красногорское</t>
  </si>
  <si>
    <t>92638430</t>
  </si>
  <si>
    <t>Куюк-Ерыксинское</t>
  </si>
  <si>
    <t>92638436</t>
  </si>
  <si>
    <t>Малокирменское</t>
  </si>
  <si>
    <t>92638442</t>
  </si>
  <si>
    <t>Нижнеошминское</t>
  </si>
  <si>
    <t>92638448</t>
  </si>
  <si>
    <t>Нижнесуньское</t>
  </si>
  <si>
    <t>92638451</t>
  </si>
  <si>
    <t>Нижнетаканышское</t>
  </si>
  <si>
    <t>92638454</t>
  </si>
  <si>
    <t>Нижнешандерское</t>
  </si>
  <si>
    <t>92638457</t>
  </si>
  <si>
    <t>Никифоровское</t>
  </si>
  <si>
    <t>92638460</t>
  </si>
  <si>
    <t>Омарское</t>
  </si>
  <si>
    <t>92638466</t>
  </si>
  <si>
    <t>Отарское</t>
  </si>
  <si>
    <t>92638469</t>
  </si>
  <si>
    <t>Сокольское</t>
  </si>
  <si>
    <t>92638475</t>
  </si>
  <si>
    <t>Среднекирменское</t>
  </si>
  <si>
    <t>92638478</t>
  </si>
  <si>
    <t>Суньское</t>
  </si>
  <si>
    <t>92638480</t>
  </si>
  <si>
    <t>Тавельское</t>
  </si>
  <si>
    <t>92638481</t>
  </si>
  <si>
    <t>Уразбахтинское</t>
  </si>
  <si>
    <t>92638484</t>
  </si>
  <si>
    <t>Урманчеевское</t>
  </si>
  <si>
    <t>92638487</t>
  </si>
  <si>
    <t>Усалинское</t>
  </si>
  <si>
    <t>92638490</t>
  </si>
  <si>
    <t>Шемяковское</t>
  </si>
  <si>
    <t>92638495</t>
  </si>
  <si>
    <t>Якинское</t>
  </si>
  <si>
    <t>92638498</t>
  </si>
  <si>
    <t>Абалачевское</t>
  </si>
  <si>
    <t>92639403</t>
  </si>
  <si>
    <t>Бизякинское</t>
  </si>
  <si>
    <t>92639410</t>
  </si>
  <si>
    <t>Брюшлинское</t>
  </si>
  <si>
    <t>92639415</t>
  </si>
  <si>
    <t>Енабердинское</t>
  </si>
  <si>
    <t>92639418</t>
  </si>
  <si>
    <t>Камаевское</t>
  </si>
  <si>
    <t>92639428</t>
  </si>
  <si>
    <t>Монашевское</t>
  </si>
  <si>
    <t>92639440</t>
  </si>
  <si>
    <t>Мунайкинское</t>
  </si>
  <si>
    <t>92639441</t>
  </si>
  <si>
    <t>Псеевское</t>
  </si>
  <si>
    <t>92639443</t>
  </si>
  <si>
    <t>Старогришкинское</t>
  </si>
  <si>
    <t>92639464</t>
  </si>
  <si>
    <t>Татарско-Челнинское</t>
  </si>
  <si>
    <t>92639480</t>
  </si>
  <si>
    <t>Тойгузинское</t>
  </si>
  <si>
    <t>92639485</t>
  </si>
  <si>
    <t>Тураевское</t>
  </si>
  <si>
    <t>92639488</t>
  </si>
  <si>
    <t>Кузембетьевское</t>
  </si>
  <si>
    <t>92640444</t>
  </si>
  <si>
    <t>Афанасовское</t>
  </si>
  <si>
    <t>92644405</t>
  </si>
  <si>
    <t>Красноключинское</t>
  </si>
  <si>
    <t>92644415</t>
  </si>
  <si>
    <t>Биклянское</t>
  </si>
  <si>
    <t>92657415</t>
  </si>
  <si>
    <t>Биюрганское</t>
  </si>
  <si>
    <t>92657426</t>
  </si>
  <si>
    <t>Бурдинское</t>
  </si>
  <si>
    <t>92657425</t>
  </si>
  <si>
    <t>Иштеряковское</t>
  </si>
  <si>
    <t>92657428</t>
  </si>
  <si>
    <t>Калмашское</t>
  </si>
  <si>
    <t>92657430</t>
  </si>
  <si>
    <t>Калмиинское</t>
  </si>
  <si>
    <t>92657431</t>
  </si>
  <si>
    <t>Комсомольское</t>
  </si>
  <si>
    <t>92657437</t>
  </si>
  <si>
    <t>Кузкеевское</t>
  </si>
  <si>
    <t>92657438</t>
  </si>
  <si>
    <t>Малошильнинское</t>
  </si>
  <si>
    <t>92657439</t>
  </si>
  <si>
    <t>Нижнесуыксинское</t>
  </si>
  <si>
    <t>92657450</t>
  </si>
  <si>
    <t>92657455</t>
  </si>
  <si>
    <t>Семекеевское</t>
  </si>
  <si>
    <t>92657465</t>
  </si>
  <si>
    <t>Староабдуловское</t>
  </si>
  <si>
    <t>92657469</t>
  </si>
  <si>
    <t>Стародрюшское</t>
  </si>
  <si>
    <t>92657471</t>
  </si>
  <si>
    <t>Шильнебашское</t>
  </si>
  <si>
    <t>92657483</t>
  </si>
  <si>
    <t>92657492</t>
  </si>
  <si>
    <t>Адельшинское</t>
  </si>
  <si>
    <t>92659403</t>
  </si>
  <si>
    <t>Большетолкишское</t>
  </si>
  <si>
    <t>92659409</t>
  </si>
  <si>
    <t>Булдырское</t>
  </si>
  <si>
    <t>92659412</t>
  </si>
  <si>
    <t>Верхнекондратинское</t>
  </si>
  <si>
    <t>92659414</t>
  </si>
  <si>
    <t>Данауровское</t>
  </si>
  <si>
    <t>92659418</t>
  </si>
  <si>
    <t>Исляйкинское</t>
  </si>
  <si>
    <t>92659423</t>
  </si>
  <si>
    <t>Каргалинское</t>
  </si>
  <si>
    <t>92659430</t>
  </si>
  <si>
    <t>Кубасское</t>
  </si>
  <si>
    <t>92659438</t>
  </si>
  <si>
    <t>Кутлушкинское</t>
  </si>
  <si>
    <t>92659441</t>
  </si>
  <si>
    <t>Малотолкишское</t>
  </si>
  <si>
    <t>92659447</t>
  </si>
  <si>
    <t>Муслюмкинское</t>
  </si>
  <si>
    <t>92659450</t>
  </si>
  <si>
    <t>Нарат-Елгинское</t>
  </si>
  <si>
    <t>92659453</t>
  </si>
  <si>
    <t>Нижнекондратинское</t>
  </si>
  <si>
    <t>92659455</t>
  </si>
  <si>
    <t>Совхозно-Галактионовское</t>
  </si>
  <si>
    <t>92659462</t>
  </si>
  <si>
    <t>Староромашкинское</t>
  </si>
  <si>
    <t>92659468</t>
  </si>
  <si>
    <t>Татарско-Баганинское</t>
  </si>
  <si>
    <t>92659471</t>
  </si>
  <si>
    <t>Татарско-Елтанское</t>
  </si>
  <si>
    <t>92659474</t>
  </si>
  <si>
    <t>Татарско-Сарсазское</t>
  </si>
  <si>
    <t>92659475</t>
  </si>
  <si>
    <t>Татарско-Толкишское</t>
  </si>
  <si>
    <t>92659477</t>
  </si>
  <si>
    <t>Четырчинское</t>
  </si>
  <si>
    <t>92659486</t>
  </si>
  <si>
    <t>Чистопольско-Высельское</t>
  </si>
  <si>
    <t>92659492</t>
  </si>
  <si>
    <t>Чистопольское</t>
  </si>
  <si>
    <t>92659489</t>
  </si>
  <si>
    <t>Чувашско-Елтанское</t>
  </si>
  <si>
    <t>92659495</t>
  </si>
  <si>
    <t>Quarter</t>
  </si>
  <si>
    <t>kind_of_product</t>
  </si>
  <si>
    <t>version</t>
  </si>
  <si>
    <t>SphereList</t>
  </si>
  <si>
    <t>SphereList_ru</t>
  </si>
  <si>
    <t>Укажите, является ли организация плательщиком НДС</t>
  </si>
  <si>
    <t>Организация является филиалом</t>
  </si>
  <si>
    <t>При изменении муниципального райна произойдет удаление списка МО на листе "Список МО" и очистка полей с названиями МО на листе калькуляции.</t>
  </si>
  <si>
    <t xml:space="preserve"> (требуется обновление)</t>
  </si>
  <si>
    <t>A</t>
  </si>
  <si>
    <t xml:space="preserve"> - предназначенные для заполнения</t>
  </si>
  <si>
    <t xml:space="preserve"> - с формулами и константами</t>
  </si>
  <si>
    <t xml:space="preserve"> - обязательные для заполнения</t>
  </si>
  <si>
    <t xml:space="preserve"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 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</si>
  <si>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</si>
  <si>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Консультация службы поддержки</t>
  </si>
  <si>
    <t>База знаний</t>
  </si>
  <si>
    <t>Руководство пользователя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</si>
  <si>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</si>
  <si>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проверять доступные обновления (рекомендуется)</t>
  </si>
  <si>
    <t>y</t>
  </si>
  <si>
    <t>никогда не проверять наличие обновлений (не рекомендуется)</t>
  </si>
  <si>
    <t>АО "РПО "Таткоммунэнерго"</t>
  </si>
  <si>
    <t>1660093204</t>
  </si>
  <si>
    <t>166001001</t>
  </si>
  <si>
    <t>Горьковская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</si>
  <si>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</si>
  <si>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525745041</t>
  </si>
  <si>
    <t>ООО " Водоканал"</t>
  </si>
  <si>
    <t>1601005735</t>
  </si>
  <si>
    <t>160101001</t>
  </si>
  <si>
    <t>ООО "Родник"</t>
  </si>
  <si>
    <t>1601009169</t>
  </si>
  <si>
    <t>ООО "Терсинские коммунальные сети"</t>
  </si>
  <si>
    <t>1601002011</t>
  </si>
  <si>
    <t>АО "Транснефть-Прикамье"</t>
  </si>
  <si>
    <t>1645000340</t>
  </si>
  <si>
    <t>165501001</t>
  </si>
  <si>
    <t>МУП "Сельхозжилсервис"</t>
  </si>
  <si>
    <t>1643006561</t>
  </si>
  <si>
    <t>164301001</t>
  </si>
  <si>
    <t>ОАО "Азнакаевское ПТС"</t>
  </si>
  <si>
    <t>1643013463</t>
  </si>
  <si>
    <t>поселок городского типа Актюбинский</t>
  </si>
  <si>
    <t>АО "Нурлатские тепловые сети"</t>
  </si>
  <si>
    <t>1632009786</t>
  </si>
  <si>
    <t>163201001</t>
  </si>
  <si>
    <t>поселок городского типа Аксубаево</t>
  </si>
  <si>
    <t>ООО "ГидроСервис"</t>
  </si>
  <si>
    <t>1604008847</t>
  </si>
  <si>
    <t>160401001</t>
  </si>
  <si>
    <t>ООО "Теплосервис"</t>
  </si>
  <si>
    <t>1604005405</t>
  </si>
  <si>
    <t>ООО ПО "Коммунсервис-Актаныш"</t>
  </si>
  <si>
    <t>1604009537</t>
  </si>
  <si>
    <t>ОАО "Алексеевскводоканал"</t>
  </si>
  <si>
    <t>1605004556</t>
  </si>
  <si>
    <t>160501001</t>
  </si>
  <si>
    <t>поселок городского типа Алексеевское</t>
  </si>
  <si>
    <t>ООО "Алькеевские Коммунальные сети"</t>
  </si>
  <si>
    <t>1606006531</t>
  </si>
  <si>
    <t>160601001</t>
  </si>
  <si>
    <t>АО "Альметьевск-Водоканал"</t>
  </si>
  <si>
    <t>1644034674</t>
  </si>
  <si>
    <t>164401001</t>
  </si>
  <si>
    <t>МУП "ЖКХ (Инженерные сети)"</t>
  </si>
  <si>
    <t>1644045186</t>
  </si>
  <si>
    <t>ООО "Айзат"</t>
  </si>
  <si>
    <t>1644046574</t>
  </si>
  <si>
    <t>ООО "ЖКПСП "Инфосервис"</t>
  </si>
  <si>
    <t>1644037957</t>
  </si>
  <si>
    <t>ООО "ЖКХ Кульшарипово"</t>
  </si>
  <si>
    <t>1644044425</t>
  </si>
  <si>
    <t>ООО "ЖКХ ст. Калейкино"</t>
  </si>
  <si>
    <t>1644058160</t>
  </si>
  <si>
    <t>ООО "ЖКХ-Миннибаево"</t>
  </si>
  <si>
    <t>1644042266</t>
  </si>
  <si>
    <t>ООО "ЖКХ-Новое Надырово"</t>
  </si>
  <si>
    <t>1644040808</t>
  </si>
  <si>
    <t>ООО "ЖКХ-Сулеево"</t>
  </si>
  <si>
    <t>1644040163</t>
  </si>
  <si>
    <t>ООО "ЖКХ-Шешма"</t>
  </si>
  <si>
    <t>1644040558</t>
  </si>
  <si>
    <t>ООО "УПТЖ для ППД"</t>
  </si>
  <si>
    <t>1644066080</t>
  </si>
  <si>
    <t>ООО "ЖилКомСервис"</t>
  </si>
  <si>
    <t>1608007192</t>
  </si>
  <si>
    <t>160801001</t>
  </si>
  <si>
    <t>поселок городского типа Апастово</t>
  </si>
  <si>
    <t>ООО "Водоканал-Сервис"</t>
  </si>
  <si>
    <t>1609010800</t>
  </si>
  <si>
    <t>160901001</t>
  </si>
  <si>
    <t>МУП "Атнинское ЖКХ"</t>
  </si>
  <si>
    <t>1610002473</t>
  </si>
  <si>
    <t>161001001</t>
  </si>
  <si>
    <t>ООО "Газпром теплоэнерго Казань"</t>
  </si>
  <si>
    <t>1655317579</t>
  </si>
  <si>
    <t>МКП БМР "Водоканал"</t>
  </si>
  <si>
    <t>1611290182</t>
  </si>
  <si>
    <t>161101001</t>
  </si>
  <si>
    <t>АО "Балтасинское МПП ЖКХ"</t>
  </si>
  <si>
    <t>1612005906</t>
  </si>
  <si>
    <t>161201001</t>
  </si>
  <si>
    <t>ООО "Управление"</t>
  </si>
  <si>
    <t>1612005455</t>
  </si>
  <si>
    <t>ООО "Ципьинское МПП ЖКХ"</t>
  </si>
  <si>
    <t>1612006787</t>
  </si>
  <si>
    <t>поселок городского типа Балтаси</t>
  </si>
  <si>
    <t>631145034</t>
  </si>
  <si>
    <t>ООО "Бугульма-Водоканал"</t>
  </si>
  <si>
    <t>1645016886</t>
  </si>
  <si>
    <t>164501001</t>
  </si>
  <si>
    <t>АО "Буинск-Водоканал"</t>
  </si>
  <si>
    <t>1614007578</t>
  </si>
  <si>
    <t>161401001</t>
  </si>
  <si>
    <t>ОАО "Киятское МПП ЖКХ"</t>
  </si>
  <si>
    <t>1614007507</t>
  </si>
  <si>
    <t>1614012070</t>
  </si>
  <si>
    <t>АО "ОЭЗ "Иннополис"</t>
  </si>
  <si>
    <t>1655265698</t>
  </si>
  <si>
    <t>161501001</t>
  </si>
  <si>
    <t>МУП "Волжанка"</t>
  </si>
  <si>
    <t>1615007482</t>
  </si>
  <si>
    <t>МУП "Печищи"</t>
  </si>
  <si>
    <t>1615007700</t>
  </si>
  <si>
    <t>ООО «Газпром трансгаз Казань»</t>
  </si>
  <si>
    <t>1600000036</t>
  </si>
  <si>
    <t>ПАО "Казаньоргсинтез"</t>
  </si>
  <si>
    <t>1658008723</t>
  </si>
  <si>
    <t>997350001</t>
  </si>
  <si>
    <t>Филиал ПАО "Казаньоргсинтез" - база отдыха Шеланга Верхнеуслонского МР</t>
  </si>
  <si>
    <t>997350000</t>
  </si>
  <si>
    <t>город Иннополис</t>
  </si>
  <si>
    <t>92620109</t>
  </si>
  <si>
    <t>Филиал ФГБУ "ЦЖКУ" МИНОБОРОНЫ РОССИИ (по ЦВО)</t>
  </si>
  <si>
    <t>7729314745</t>
  </si>
  <si>
    <t>667043001</t>
  </si>
  <si>
    <t>ООО "Бирюлинские коммунальные сети"</t>
  </si>
  <si>
    <t>1616018261</t>
  </si>
  <si>
    <t>161601001</t>
  </si>
  <si>
    <t>АО "Высокогорские коммунальные сети"</t>
  </si>
  <si>
    <t>1616016031</t>
  </si>
  <si>
    <t>ООО "Жилкомплекс-ТМ"</t>
  </si>
  <si>
    <t>1616018504</t>
  </si>
  <si>
    <t>ООО "Куркачинские сети"</t>
  </si>
  <si>
    <t>1616022290</t>
  </si>
  <si>
    <t>АО "Казаньзернопродукт"</t>
  </si>
  <si>
    <t>1658001372</t>
  </si>
  <si>
    <t>165801001</t>
  </si>
  <si>
    <t>АО "СК "Энерготехника"</t>
  </si>
  <si>
    <t>1660110837</t>
  </si>
  <si>
    <t>АО "Судоходная компания "Татфлот"</t>
  </si>
  <si>
    <t>1655063726</t>
  </si>
  <si>
    <t>АО "Татэнерго"</t>
  </si>
  <si>
    <t>1657036630</t>
  </si>
  <si>
    <t>МУП "Водоканал"</t>
  </si>
  <si>
    <t>1653006666</t>
  </si>
  <si>
    <t>ОАО "Казанский завод синтетического каучука"</t>
  </si>
  <si>
    <t>1659032038</t>
  </si>
  <si>
    <t>165901001</t>
  </si>
  <si>
    <t>ОАО "ТГК-16"</t>
  </si>
  <si>
    <t>1655189422</t>
  </si>
  <si>
    <t>168150001</t>
  </si>
  <si>
    <t>ООО "Интеграция"</t>
  </si>
  <si>
    <t>1658191691</t>
  </si>
  <si>
    <t>ООО "Карсар"</t>
  </si>
  <si>
    <t>1624004368</t>
  </si>
  <si>
    <t>ООО "ПСК XXI век"</t>
  </si>
  <si>
    <t>1655094562</t>
  </si>
  <si>
    <t>ООО "РСК"</t>
  </si>
  <si>
    <t>1660200738</t>
  </si>
  <si>
    <t>ООО "Теплоснабсервис"</t>
  </si>
  <si>
    <t>1655256968</t>
  </si>
  <si>
    <t>1655031523</t>
  </si>
  <si>
    <t>ООО "Энергоресурс"</t>
  </si>
  <si>
    <t>1660252694</t>
  </si>
  <si>
    <t>ФГАОУ ВО "Казанский (Приволжский) федеральный университет"</t>
  </si>
  <si>
    <t>1655018018</t>
  </si>
  <si>
    <t>165401001</t>
  </si>
  <si>
    <t>Филиал ЗАО "Пивоварня Москва-Эфес" в г.Казань</t>
  </si>
  <si>
    <t>7726260234</t>
  </si>
  <si>
    <t>165902001</t>
  </si>
  <si>
    <t>ООО "Челныводоканал"</t>
  </si>
  <si>
    <t>1650297657</t>
  </si>
  <si>
    <t>165001001</t>
  </si>
  <si>
    <t>ООО "ТИС"</t>
  </si>
  <si>
    <t>1646038804</t>
  </si>
  <si>
    <t>164601001</t>
  </si>
  <si>
    <t>АО "ОЭЗ ППТ "Алабуга"</t>
  </si>
  <si>
    <t>1646019914</t>
  </si>
  <si>
    <t>ПАО "Татнефть" им.В.Д.Шашина"</t>
  </si>
  <si>
    <t>1644003838</t>
  </si>
  <si>
    <t>164631002</t>
  </si>
  <si>
    <t>Татарско-Дюм-Дюмское</t>
  </si>
  <si>
    <t>ООО "Заинский Водоканал"</t>
  </si>
  <si>
    <t>1647016930</t>
  </si>
  <si>
    <t>164701001</t>
  </si>
  <si>
    <t>1647013601</t>
  </si>
  <si>
    <t>АО "ЗВКС"</t>
  </si>
  <si>
    <t>1648041104</t>
  </si>
  <si>
    <t>164801001</t>
  </si>
  <si>
    <t>ООО "МКД Сервис"</t>
  </si>
  <si>
    <t>1648037193</t>
  </si>
  <si>
    <t>МУП "Нурлатское МПП ЖКХ"</t>
  </si>
  <si>
    <t>1620002144</t>
  </si>
  <si>
    <t>162001001</t>
  </si>
  <si>
    <t>АО "Осиновские инженерные сети"</t>
  </si>
  <si>
    <t>1648018708</t>
  </si>
  <si>
    <t>АО "ПОЗиС</t>
  </si>
  <si>
    <t>1648032420</t>
  </si>
  <si>
    <t>ООО "Водоканал Осиново"</t>
  </si>
  <si>
    <t>1648046600</t>
  </si>
  <si>
    <t>ООО "Жилищно-коммунальные услуги"</t>
  </si>
  <si>
    <t>1648028858</t>
  </si>
  <si>
    <t>ООО "Нижневязовской жилкомсервис"</t>
  </si>
  <si>
    <t>1648043158</t>
  </si>
  <si>
    <t>ООО "УК "Загородный клуб"</t>
  </si>
  <si>
    <t>1656069819</t>
  </si>
  <si>
    <t>165601001</t>
  </si>
  <si>
    <t>ООО "УК "Осиново"</t>
  </si>
  <si>
    <t>1648031152</t>
  </si>
  <si>
    <t>ООО "Управляющая компания "Ореховка"</t>
  </si>
  <si>
    <t>1657075332</t>
  </si>
  <si>
    <t>165701001</t>
  </si>
  <si>
    <t>Раифское СУВУ</t>
  </si>
  <si>
    <t>1620001863</t>
  </si>
  <si>
    <t>поселок городского типа Васильево</t>
  </si>
  <si>
    <t>поселок городского типа Нижние Вязовые</t>
  </si>
  <si>
    <t>МУП "Кайбицкое ЖКХ"</t>
  </si>
  <si>
    <t>1621000252</t>
  </si>
  <si>
    <t>162101001</t>
  </si>
  <si>
    <t>МУП "Уют"</t>
  </si>
  <si>
    <t>1622006909</t>
  </si>
  <si>
    <t>162201001</t>
  </si>
  <si>
    <t>ОАО "Камско-Устьинские коммунальные сети"</t>
  </si>
  <si>
    <t>1622005013</t>
  </si>
  <si>
    <t>ОАО "Куйбышевско-Затонские коммунальные сети"</t>
  </si>
  <si>
    <t>1622005020</t>
  </si>
  <si>
    <t>поселок городского типа Камское Устье</t>
  </si>
  <si>
    <t>поселок городского типа Куйбышевский Затон</t>
  </si>
  <si>
    <t>ООО "ВодоТехноСервис"</t>
  </si>
  <si>
    <t>1623010400</t>
  </si>
  <si>
    <t>162301001</t>
  </si>
  <si>
    <t>поселок городского типа Кукмор</t>
  </si>
  <si>
    <t>ООО "РСК" Инженерные Технологии"</t>
  </si>
  <si>
    <t>1624010844</t>
  </si>
  <si>
    <t>162401001</t>
  </si>
  <si>
    <t>ООО "Лаишевский Коммунальный Сервис"</t>
  </si>
  <si>
    <t>1624010851</t>
  </si>
  <si>
    <t>ООО "ЦВК"</t>
  </si>
  <si>
    <t>1624447095</t>
  </si>
  <si>
    <t>Птицефабрика "Яратель" филиал ООО "Птицеводческий комплекс "Ак барс"</t>
  </si>
  <si>
    <t>1648022038</t>
  </si>
  <si>
    <t>162443001</t>
  </si>
  <si>
    <t>АО "Международный аэропорт "Казань"</t>
  </si>
  <si>
    <t>1660000344</t>
  </si>
  <si>
    <t>ООО "ТрастИнвестСтрой"</t>
  </si>
  <si>
    <t>1657054660</t>
  </si>
  <si>
    <t>161901001</t>
  </si>
  <si>
    <t>ООО "Водоканал"</t>
  </si>
  <si>
    <t>1649021125</t>
  </si>
  <si>
    <t>164901001</t>
  </si>
  <si>
    <t>ООО "Лениногорские тепловые сети"</t>
  </si>
  <si>
    <t>1649022584</t>
  </si>
  <si>
    <t>ООО "Вода района"</t>
  </si>
  <si>
    <t>1649020837</t>
  </si>
  <si>
    <t>ООО "Центр обслуживания поселений"</t>
  </si>
  <si>
    <t>1626013174</t>
  </si>
  <si>
    <t>162601001</t>
  </si>
  <si>
    <t>ОАО "Мамадышский водоканал"</t>
  </si>
  <si>
    <t>1626008223</t>
  </si>
  <si>
    <t>АО "Аммоний"</t>
  </si>
  <si>
    <t>1627005779</t>
  </si>
  <si>
    <t>162701001</t>
  </si>
  <si>
    <t>Санаторий "Ижминводы"</t>
  </si>
  <si>
    <t>1627000509</t>
  </si>
  <si>
    <t>ТСЖ "Тихоново-сервис"</t>
  </si>
  <si>
    <t>1627006483</t>
  </si>
  <si>
    <t>АО "Коммунальные сети Мензелинского района"</t>
  </si>
  <si>
    <t>1628006905</t>
  </si>
  <si>
    <t>162801001</t>
  </si>
  <si>
    <t>АО "Кузембетьевский РМЗ"</t>
  </si>
  <si>
    <t>1628000773</t>
  </si>
  <si>
    <t>АО "Муслюмовские инженерные сети"</t>
  </si>
  <si>
    <t>1629003801</t>
  </si>
  <si>
    <t>162901001</t>
  </si>
  <si>
    <t>АО "Водопроводно-канализационное и энергетическое хозяйство"</t>
  </si>
  <si>
    <t>1651035245</t>
  </si>
  <si>
    <t>165101001</t>
  </si>
  <si>
    <t>АО "СОВ-НКНХ"</t>
  </si>
  <si>
    <t>1651052730</t>
  </si>
  <si>
    <t>АО "ТАНЕКО"</t>
  </si>
  <si>
    <t>1651044095</t>
  </si>
  <si>
    <t>ООО "Жилкомсервис"</t>
  </si>
  <si>
    <t>1651068882</t>
  </si>
  <si>
    <t>ООО "КЭСП"</t>
  </si>
  <si>
    <t>1651037732</t>
  </si>
  <si>
    <t>ООО "Нижнекамская ТЭЦ"</t>
  </si>
  <si>
    <t>1651057954</t>
  </si>
  <si>
    <t>ПАО "Нижнекамскнефтехим"</t>
  </si>
  <si>
    <t>1651000010</t>
  </si>
  <si>
    <t>ООО "БРИГ"</t>
  </si>
  <si>
    <t>1651046871</t>
  </si>
  <si>
    <t>ООО "Водоканал-КП"</t>
  </si>
  <si>
    <t>1651067952</t>
  </si>
  <si>
    <t>ООО "Шереметьевский ЖилСтройСервис"</t>
  </si>
  <si>
    <t>1651045420</t>
  </si>
  <si>
    <t>поселок городского типа Камские Поляны</t>
  </si>
  <si>
    <t>ИП Зарипов Н.Г.</t>
  </si>
  <si>
    <t>163100024393</t>
  </si>
  <si>
    <t>отсутствует</t>
  </si>
  <si>
    <t>ООО "Новошешминское МПП ЖКХ"</t>
  </si>
  <si>
    <t>1631003213</t>
  </si>
  <si>
    <t>163101001</t>
  </si>
  <si>
    <t>ООО "Промочистка"</t>
  </si>
  <si>
    <t>1632010887</t>
  </si>
  <si>
    <t>ООО "РСО "ЭКО"</t>
  </si>
  <si>
    <t>1633006837</t>
  </si>
  <si>
    <t>163301001</t>
  </si>
  <si>
    <t>ООО "Инженерные сети Кощаковские"</t>
  </si>
  <si>
    <t>1633006160</t>
  </si>
  <si>
    <t>ООО "Жилбыт"</t>
  </si>
  <si>
    <t>1633606697</t>
  </si>
  <si>
    <t>ОАО "Масловский"</t>
  </si>
  <si>
    <t>1634003860</t>
  </si>
  <si>
    <t>ООО "Рыбно-слободский жилищно-коммунальный сервис"</t>
  </si>
  <si>
    <t>1634009076</t>
  </si>
  <si>
    <t>163401001</t>
  </si>
  <si>
    <t>поселок городского типа Рыбная Слобода</t>
  </si>
  <si>
    <t>АО "Сабинское МПП ЖКХ"</t>
  </si>
  <si>
    <t>1635005846</t>
  </si>
  <si>
    <t>163501001</t>
  </si>
  <si>
    <t>ОАО "Шеморданское МПП ЖКХ Сабинского района"</t>
  </si>
  <si>
    <t>1635005684</t>
  </si>
  <si>
    <t>поселок городского типа Богатые Сабы</t>
  </si>
  <si>
    <t>ООО "Светводканал"</t>
  </si>
  <si>
    <t>1636006352</t>
  </si>
  <si>
    <t>163601001</t>
  </si>
  <si>
    <t>поселок городского типа Джалиль</t>
  </si>
  <si>
    <t>1637006098</t>
  </si>
  <si>
    <t>163701001</t>
  </si>
  <si>
    <t>Филиал "Спасский" ОАО "УКС"</t>
  </si>
  <si>
    <t>1655229717</t>
  </si>
  <si>
    <t>163743001</t>
  </si>
  <si>
    <t>АО "Тетюши-водоканал"</t>
  </si>
  <si>
    <t>1638004833</t>
  </si>
  <si>
    <t>163801001</t>
  </si>
  <si>
    <t>ООО "Коммунальные сети - Татарстан"</t>
  </si>
  <si>
    <t>1639035055</t>
  </si>
  <si>
    <t>163901001</t>
  </si>
  <si>
    <t>ООО "Тукаевский водоканал"</t>
  </si>
  <si>
    <t>1639046811</t>
  </si>
  <si>
    <t>ТСЖ "Нефтебаза"</t>
  </si>
  <si>
    <t>1639025113</t>
  </si>
  <si>
    <t>Челнинский филиал ООО "Татнефть-АЗС Центр"</t>
  </si>
  <si>
    <t>1644040195</t>
  </si>
  <si>
    <t>163943001</t>
  </si>
  <si>
    <t>ООО "Коммунальные сети - Круглое Поле"</t>
  </si>
  <si>
    <t>1639044500</t>
  </si>
  <si>
    <t>Яна-Булякское</t>
  </si>
  <si>
    <t>ООО "МЁША"</t>
  </si>
  <si>
    <t>1619006218</t>
  </si>
  <si>
    <t>МУП "Коммунальные сети Черемшанского района"</t>
  </si>
  <si>
    <t>1640006796</t>
  </si>
  <si>
    <t>164001001</t>
  </si>
  <si>
    <t>АО "Чистополь-Водоканал"</t>
  </si>
  <si>
    <t>1652022810</t>
  </si>
  <si>
    <t>165201001</t>
  </si>
  <si>
    <t>ООО "Чистопольское сельское жилищно-коммунальное хозяйство"</t>
  </si>
  <si>
    <t>1652020019</t>
  </si>
  <si>
    <t>ООО ПКФ "Восток-Энерго"</t>
  </si>
  <si>
    <t>1652007515</t>
  </si>
  <si>
    <t>ООО "Уруссу-Водоканал"</t>
  </si>
  <si>
    <t>1642005741</t>
  </si>
  <si>
    <t>164201001</t>
  </si>
  <si>
    <t>поселок городского типа Уруссу</t>
  </si>
  <si>
    <t>МО ОКТМО</t>
  </si>
  <si>
    <t>ОРГАНИЗАЦИЯ</t>
  </si>
  <si>
    <t>ВИД ДЕЯТЕЛЬНОСТИ</t>
  </si>
  <si>
    <t>№</t>
  </si>
  <si>
    <t>modInstruction</t>
  </si>
  <si>
    <t>REESTR_FILTERED</t>
  </si>
  <si>
    <t>Данные организации</t>
  </si>
  <si>
    <t>DATA_URL</t>
  </si>
  <si>
    <t>https://appsrv.regportal-tariff.ru/procwsxls/</t>
  </si>
  <si>
    <t>LINK_RANGE</t>
  </si>
  <si>
    <t>ID</t>
  </si>
  <si>
    <t>LINK_NAME</t>
  </si>
  <si>
    <t>REGION</t>
  </si>
  <si>
    <t>64275710</t>
  </si>
  <si>
    <t>https://tariff.eias.ru/disclo/get_file?p_guid=????????-????-????-????-????????????</t>
  </si>
  <si>
    <t>ALL</t>
  </si>
  <si>
    <t>WARM</t>
  </si>
  <si>
    <t>Теплоснабжение</t>
  </si>
  <si>
    <t>2.1</t>
  </si>
  <si>
    <t>modCheckCyan</t>
  </si>
  <si>
    <t>modHTTP</t>
  </si>
  <si>
    <t>REESTR_ORG_WARM</t>
  </si>
  <si>
    <t>REESTR_ORG</t>
  </si>
  <si>
    <t>Нет доступных обновлений, версия отчёта актуальна</t>
  </si>
  <si>
    <t>Добавить строку</t>
  </si>
  <si>
    <t>Куйбышевская дирекция по тепловодоснабжению структурное подразделение Центральной дирекции по тепловодоснабжению филиала ПАО «РЖД»</t>
  </si>
  <si>
    <t>ООО "Фирма "Никос и Мария"</t>
  </si>
  <si>
    <t>ООО "Спасский водоканал"</t>
  </si>
  <si>
    <t>г.Севастополь</t>
  </si>
  <si>
    <t>Республика Крым</t>
  </si>
  <si>
    <t>Срок</t>
  </si>
  <si>
    <t>1 год</t>
  </si>
  <si>
    <t>3 года</t>
  </si>
  <si>
    <t>5 лет</t>
  </si>
  <si>
    <t>Начало реализации программы (год)</t>
  </si>
  <si>
    <t>Срок реализации программы (лет)</t>
  </si>
  <si>
    <t>Факт за отчетный период (год)</t>
  </si>
  <si>
    <t>Вид деятельности</t>
  </si>
  <si>
    <t>Холодное водоснабжение</t>
  </si>
  <si>
    <t>Водоотведение</t>
  </si>
  <si>
    <t>Передача электроэнергии</t>
  </si>
  <si>
    <t xml:space="preserve"> - выбор по двойному клику</t>
  </si>
  <si>
    <t>Отчет о достижении значений целевых показателей программы 
энергосбережения и повышения энергоэффективности</t>
  </si>
  <si>
    <t>Года Факт</t>
  </si>
  <si>
    <t>Дата составления документа</t>
  </si>
  <si>
    <t>Наименование программы</t>
  </si>
  <si>
    <t>Ответственный за формирование Ф.И.О.</t>
  </si>
  <si>
    <t>контактный телефон</t>
  </si>
  <si>
    <t>Даты начала действия программы</t>
  </si>
  <si>
    <t>Дата окончания действия программы</t>
  </si>
  <si>
    <t>Период</t>
  </si>
  <si>
    <t>Топливно-энергетические ресурсы (ТЭР)</t>
  </si>
  <si>
    <t>всего</t>
  </si>
  <si>
    <t>план</t>
  </si>
  <si>
    <t>факт</t>
  </si>
  <si>
    <t>отклонение</t>
  </si>
  <si>
    <t>Передача электрической энергии</t>
  </si>
  <si>
    <t>%</t>
  </si>
  <si>
    <t>Водоснабжение</t>
  </si>
  <si>
    <t>1.1</t>
  </si>
  <si>
    <t>Доля зданий, строений, сооружений регулируемой организации, в отношении которых имеется отчет о проведенном энергетическом обследовании</t>
  </si>
  <si>
    <t>1.2</t>
  </si>
  <si>
    <t>Доля зданий, строений, сооружений регулируемой организации, оснащенных приборами учета воды, природного газа, тепловой энергии, электрической энергии</t>
  </si>
  <si>
    <t>1.3</t>
  </si>
  <si>
    <t>Доля использования осветительных устройств с использованием энергосберегающих ламп (за исключением осветительных устройств с использованием светодиодов) в общем объеме используемых осветительных устройств</t>
  </si>
  <si>
    <t>1.4</t>
  </si>
  <si>
    <t>Доля использования осветительных устройств с использованием светодиодов в общем объеме используемых осветительных устройств</t>
  </si>
  <si>
    <t>1.5</t>
  </si>
  <si>
    <t>Доля обученных ответственных за энергосбережение и повышение энергетической эффективности</t>
  </si>
  <si>
    <t>1.6</t>
  </si>
  <si>
    <t>Доля многоквартирных домов, жилых домов, дачных домов или садовых домов, оснащенных коллективными (общедомовыми) приборами учета воды, в общем количестве таких домов, в которые осуществляется поставка соответствующего энергетического ресурса, за исключением ветхих, аварийных объектов</t>
  </si>
  <si>
    <t>Прочие показатели</t>
  </si>
  <si>
    <t>1.7</t>
  </si>
  <si>
    <t>2</t>
  </si>
  <si>
    <t>2.2</t>
  </si>
  <si>
    <t>2.3</t>
  </si>
  <si>
    <t>2.4</t>
  </si>
  <si>
    <t>2.5</t>
  </si>
  <si>
    <t>2.6</t>
  </si>
  <si>
    <t>Доля многоквартирных домов, жилых домов, дачных домов или садовых домов, оснащенных коллективными (общедомовыми) приборами учета тепловой энергии в общем количестве таких домов, в которые осуществляется поставка соответствующего энергетического ресурса, за исключением ветхих, аварийных объектов, а также объектов, максимальный объем потребления тепловой энергии которых составляет менее чем две десятых гигакалории в час</t>
  </si>
  <si>
    <t>Доля многоквартирных домов, жилых домов, дачных домов или садовых домов, оснащенных коллективными (общедомовыми) приборами учета электрической энергии, в общем количестве таких домов, в которые осуществляется поставка соответствующего энергетического ресурса, за исключением ветхих, аварийных объектов, а также объектов, мощность потребления электрической энергии которых составляет менее чем пять киловатт</t>
  </si>
  <si>
    <t>Объемы выполнения</t>
  </si>
  <si>
    <t>Численные значения экономии</t>
  </si>
  <si>
    <t>Размерность</t>
  </si>
  <si>
    <t>Всего накопительным итогом
за годы реализации программы</t>
  </si>
  <si>
    <t>В отчетном году</t>
  </si>
  <si>
    <t>численное значение экономии
в указанной размерности</t>
  </si>
  <si>
    <t>численное значение экономии,
тыс. руб.</t>
  </si>
  <si>
    <t>Проведение энергетического обследования зданий, строений, сооружений регулируемой организации</t>
  </si>
  <si>
    <t>Оснащение зданий, строений, сооружений регулируемой организации, в которых используются энергетические ресурсы (в том числе временных объектов), приборами учета воды, природного газа, тепловой энергии, электрической энергии</t>
  </si>
  <si>
    <t>Применение осветительных устройств с использованием энергосберегающих лампам (за исключением осветительных устройств с использованием светодиодов)</t>
  </si>
  <si>
    <t xml:space="preserve">Применение осветительных устройств с использованием светодиодов </t>
  </si>
  <si>
    <t xml:space="preserve">Проведение обучения ответственных за энергосбережение и повышение энергетической эффективности </t>
  </si>
  <si>
    <t>Оснащение многоквартирных домов, жилых домов, дачных домов или садовых домов коллективными (общедомовыми) приборами учета тепловой энергии</t>
  </si>
  <si>
    <t>численное значение экономии,
т.у.т.</t>
  </si>
  <si>
    <t>Сводная форма</t>
  </si>
  <si>
    <t>Показатели</t>
  </si>
  <si>
    <t>Мероприятия</t>
  </si>
  <si>
    <t>mod_00_TIT</t>
  </si>
  <si>
    <t>mod_99_wb</t>
  </si>
  <si>
    <t>mod_99_Coms</t>
  </si>
  <si>
    <t>Плановые показатели целевых и прочих показателей по годам</t>
  </si>
  <si>
    <t>Фактические значения целевых и прочих показателей по годам</t>
  </si>
  <si>
    <t>Отклонение, ед.</t>
  </si>
  <si>
    <t>Отклонение, %</t>
  </si>
  <si>
    <t>Целевые и прочие показатели</t>
  </si>
  <si>
    <t>Ед. изм.</t>
  </si>
  <si>
    <t>Средние показатели по отрасли</t>
  </si>
  <si>
    <t>Лучшие мировые показатели по отрасли</t>
  </si>
  <si>
    <t>Наименование мероприятия</t>
  </si>
  <si>
    <t>Затраты (план), 
тыс. руб. (без НДС)</t>
  </si>
  <si>
    <t>1</t>
  </si>
  <si>
    <t>Приложение № 6
к требованиям к форме программы в области энергосбережения и 
повышения энергетической эффективности для организаций, 
осуществляющих регулируемые виды деятельности, 
и отчетности о ходе ее реализации, 
утв. приказом Минэнерго России от 30 июня 2014 г. № 398</t>
  </si>
  <si>
    <t>Приложение № 5
к требованиям к форме программы в области энергосбережения и 
повышения энергетической эффективности для организаций, 
осуществляющих регулируемые виды деятельности, 
и отчетности о ходе ее реализации, 
утв. приказом Минэнерго России от 30 июня 2014 г. № 398</t>
  </si>
  <si>
    <t>add_03</t>
  </si>
  <si>
    <t>et_ws_02_HideRow</t>
  </si>
  <si>
    <t>et_ws_03_HideRow</t>
  </si>
  <si>
    <t>* Калькулятор перевода в т.у.т</t>
  </si>
  <si>
    <t>2 года</t>
  </si>
  <si>
    <t>4 года</t>
  </si>
  <si>
    <t>Требуется проведение энергетического обследования?</t>
  </si>
  <si>
    <t>3</t>
  </si>
  <si>
    <t>3.1</t>
  </si>
  <si>
    <t>3.2</t>
  </si>
  <si>
    <t>3.3</t>
  </si>
  <si>
    <t>3.4</t>
  </si>
  <si>
    <t>3.5</t>
  </si>
  <si>
    <t>3.6</t>
  </si>
  <si>
    <t>3.7</t>
  </si>
  <si>
    <t>4</t>
  </si>
  <si>
    <t>4.1</t>
  </si>
  <si>
    <t>4.2</t>
  </si>
  <si>
    <t>4.3</t>
  </si>
  <si>
    <t>4.4</t>
  </si>
  <si>
    <t>4.5</t>
  </si>
  <si>
    <t>4.6</t>
  </si>
  <si>
    <t>4.7</t>
  </si>
  <si>
    <t>1.7.1</t>
  </si>
  <si>
    <t>По методологии заполнения шаблона обращаться к своим кураторам в отделе производственных и инвестиционных программ региональной энергетической комиссии – департамента цен и тарифов Краснодарского края по телефонам 
(861) 267-04-96 или (861) 267-05-90.
При возникновении технических трудностей обращаться по электронной почте 
admin@dct.krasnodar.ru</t>
  </si>
  <si>
    <t>Нарастающим итогом</t>
  </si>
  <si>
    <t>Всего накопительным по итогом за годы реализации программы</t>
  </si>
  <si>
    <t>Всего накопительным итогом за годы реализации программы</t>
  </si>
  <si>
    <t>План</t>
  </si>
  <si>
    <t>Факт</t>
  </si>
  <si>
    <t>План / факт</t>
  </si>
  <si>
    <t>Затраты, тыс. руб. без НДС</t>
  </si>
  <si>
    <t>в т. ч. Капитальные</t>
  </si>
  <si>
    <t>Доля затрат в инвестиционной программе, направленной на реализацию целевых мероприятий в области энергосбережения и повышения энергетической эффективности</t>
  </si>
  <si>
    <t>При осуществлении регулируемого вида деятельности</t>
  </si>
  <si>
    <t>При осуществлении прочей деятельности, в т. ч. Хозяйственные нужды</t>
  </si>
  <si>
    <t>Суммарные затраты ТЭР</t>
  </si>
  <si>
    <t>Экономия ТЭР в результате реализации программы</t>
  </si>
  <si>
    <t>т.у.т. без учета воды</t>
  </si>
  <si>
    <t>тыс. руб. без НДС с учетом воды</t>
  </si>
  <si>
    <t>№ п/п</t>
  </si>
  <si>
    <t>Отчет о достижении целевых и прочих показателей программы энергосбережения и повышения энергетической эффективности</t>
  </si>
  <si>
    <t>Сводная форма мониторинга реализации программы энергосбережения и повышения энергетической эффективности</t>
  </si>
  <si>
    <t>Отчет о реализации мероприятий, основной целью которых является энергосбережение и (или) повышение энергетической эффективности</t>
  </si>
  <si>
    <t>5</t>
  </si>
  <si>
    <t>6</t>
  </si>
  <si>
    <t>7</t>
  </si>
  <si>
    <t>8</t>
  </si>
  <si>
    <t>9</t>
  </si>
  <si>
    <t>10</t>
  </si>
  <si>
    <t>EE</t>
  </si>
  <si>
    <t>HVS</t>
  </si>
  <si>
    <t>VO</t>
  </si>
  <si>
    <t>Плановые значения целевых и прочих показателей по годам</t>
  </si>
  <si>
    <t>Плановые значения</t>
  </si>
  <si>
    <t>modfrmSecretCode</t>
  </si>
  <si>
    <t>mod_00</t>
  </si>
  <si>
    <t>https://rek.krasnodar.ru/deyatelnost/kalkulyator-ton-uslovnogo-topliva/</t>
  </si>
  <si>
    <t>RST_ORG_ID</t>
  </si>
  <si>
    <t>VDET_NAME</t>
  </si>
  <si>
    <t>26537645</t>
  </si>
  <si>
    <t>МУП "Универсал"</t>
  </si>
  <si>
    <t>2323026458</t>
  </si>
  <si>
    <t>232301001</t>
  </si>
  <si>
    <t>Оказание услуг в сфере горячего водоснабжения</t>
  </si>
  <si>
    <t>26653550</t>
  </si>
  <si>
    <t>Филиал АО "АТЭК" "Абинские тепловые сети"</t>
  </si>
  <si>
    <t>2312054894</t>
  </si>
  <si>
    <t>232343001</t>
  </si>
  <si>
    <t>производство (некомбинированная выработка)+передача+сбыт</t>
  </si>
  <si>
    <t>27954259</t>
  </si>
  <si>
    <t>ПАО "ФСК ЕЭС"</t>
  </si>
  <si>
    <t>4716016979</t>
  </si>
  <si>
    <t>997450001</t>
  </si>
  <si>
    <t>Сетевая компания</t>
  </si>
  <si>
    <t>26545756</t>
  </si>
  <si>
    <t>МУП "Белоглинская теплосистема"</t>
  </si>
  <si>
    <t>2326007862</t>
  </si>
  <si>
    <t>232601001</t>
  </si>
  <si>
    <t>30884848</t>
  </si>
  <si>
    <t>МУП "Батуринский исток"</t>
  </si>
  <si>
    <t>2327014407</t>
  </si>
  <si>
    <t>232701001</t>
  </si>
  <si>
    <t>Оказание услуг в сфере водоотведения и очистки сточных вод</t>
  </si>
  <si>
    <t>26355104</t>
  </si>
  <si>
    <t>Брюховецкий филиал ЗАО «СК «Ленинградский»</t>
  </si>
  <si>
    <t>2341015890</t>
  </si>
  <si>
    <t>232743001</t>
  </si>
  <si>
    <t>Оказание услуг в сфере водоснабжения</t>
  </si>
  <si>
    <t>26530820</t>
  </si>
  <si>
    <t>МБУ "Сервис - Новое Село"</t>
  </si>
  <si>
    <t>2327011533</t>
  </si>
  <si>
    <t>26468785</t>
  </si>
  <si>
    <t>АО фирма "Агрокомплекс"</t>
  </si>
  <si>
    <t>2328000083</t>
  </si>
  <si>
    <t>232801001</t>
  </si>
  <si>
    <t>Региональная генерация</t>
  </si>
  <si>
    <t>26468801</t>
  </si>
  <si>
    <t>Бузиновское  МУМП ЖКХ</t>
  </si>
  <si>
    <t>2328015900</t>
  </si>
  <si>
    <t>26468805</t>
  </si>
  <si>
    <t>МУМП ЖКХ "Газырское"</t>
  </si>
  <si>
    <t>2328014600</t>
  </si>
  <si>
    <t>Оказание услуг в сфере водоснабжения и очистки сточных вод</t>
  </si>
  <si>
    <t>26468820</t>
  </si>
  <si>
    <t>Новомалороссийское МУМП ЖКХ</t>
  </si>
  <si>
    <t>2328014400</t>
  </si>
  <si>
    <t>27183657</t>
  </si>
  <si>
    <t>МУП "Выселковские коммунальные системы"</t>
  </si>
  <si>
    <t>2328000573</t>
  </si>
  <si>
    <t>26355000</t>
  </si>
  <si>
    <t>ОАО "МЖК "Армавирский"</t>
  </si>
  <si>
    <t>2302016730</t>
  </si>
  <si>
    <t>230201001</t>
  </si>
  <si>
    <t>30847614</t>
  </si>
  <si>
    <t>ООО "Триумф плюс"</t>
  </si>
  <si>
    <t>2372018227</t>
  </si>
  <si>
    <t>237201001</t>
  </si>
  <si>
    <t>30876376</t>
  </si>
  <si>
    <t>Армавирский Филиал ООО "Газпром теплоэнерго Краснодар"</t>
  </si>
  <si>
    <t>2308206128</t>
  </si>
  <si>
    <t>237243001</t>
  </si>
  <si>
    <t>30360877</t>
  </si>
  <si>
    <t>МУП "Тепловые сети", г. Горячий Ключ</t>
  </si>
  <si>
    <t>2305028942</t>
  </si>
  <si>
    <t>230501001</t>
  </si>
  <si>
    <t>26318579</t>
  </si>
  <si>
    <t>АО "РАМО-М" (филиал "КВЭП" АО "РАМО-М")</t>
  </si>
  <si>
    <t>7719113976</t>
  </si>
  <si>
    <t>231143001</t>
  </si>
  <si>
    <t>26318820</t>
  </si>
  <si>
    <t>ООО "Региональная энергосбытовая компания" (ОПП)</t>
  </si>
  <si>
    <t>4633017746</t>
  </si>
  <si>
    <t>463301001</t>
  </si>
  <si>
    <t>Сбытовая компания</t>
  </si>
  <si>
    <t>26319798</t>
  </si>
  <si>
    <t>ФГУ "Краснодарское водохранилище"</t>
  </si>
  <si>
    <t>2312012492</t>
  </si>
  <si>
    <t>231201001</t>
  </si>
  <si>
    <t>26319807</t>
  </si>
  <si>
    <t>АО "НЭСК-электросети"</t>
  </si>
  <si>
    <t>2308139496</t>
  </si>
  <si>
    <t>230901001</t>
  </si>
  <si>
    <t>26319818</t>
  </si>
  <si>
    <t>ООО "ККЗБ"</t>
  </si>
  <si>
    <t>2311178167</t>
  </si>
  <si>
    <t>231101001</t>
  </si>
  <si>
    <t>26355042</t>
  </si>
  <si>
    <t>ООО «Центр содействия бизнесу «ПИК»</t>
  </si>
  <si>
    <t>2310078603</t>
  </si>
  <si>
    <t>26355045</t>
  </si>
  <si>
    <t>ЗАО "Лотос"</t>
  </si>
  <si>
    <t>2310111522</t>
  </si>
  <si>
    <t>230801001</t>
  </si>
  <si>
    <t>26468525</t>
  </si>
  <si>
    <t>ООО "Коммунальная энерго-сервисная компания"</t>
  </si>
  <si>
    <t>2308101615</t>
  </si>
  <si>
    <t>26468558</t>
  </si>
  <si>
    <t>ГБУЗ "СПБ № 7"</t>
  </si>
  <si>
    <t>2311038748</t>
  </si>
  <si>
    <t>26468605</t>
  </si>
  <si>
    <t>МУП ЖКХ "Корсунское"</t>
  </si>
  <si>
    <t>2312091310</t>
  </si>
  <si>
    <t>26487627</t>
  </si>
  <si>
    <t>ООО "ЛУКОЙЛ-Кубаньэнерго"</t>
  </si>
  <si>
    <t>2312159262</t>
  </si>
  <si>
    <t>26490081</t>
  </si>
  <si>
    <t>ОАО "Краснодарнефтегеофизика"</t>
  </si>
  <si>
    <t>2308024537</t>
  </si>
  <si>
    <t>26507578</t>
  </si>
  <si>
    <t>ФГБНУ "НЦЗ им. П.П. Лукьяненко"</t>
  </si>
  <si>
    <t>2311014916</t>
  </si>
  <si>
    <t>26538211</t>
  </si>
  <si>
    <t>ЗАО "Александрия"</t>
  </si>
  <si>
    <t>2309009595</t>
  </si>
  <si>
    <t>26764871</t>
  </si>
  <si>
    <t>ООО "ЛУКОЙЛ-Экоэнерго"</t>
  </si>
  <si>
    <t>3015087458</t>
  </si>
  <si>
    <t>615250001</t>
  </si>
  <si>
    <t>26794654</t>
  </si>
  <si>
    <t>ООО "Ижэнергосбыт"</t>
  </si>
  <si>
    <t>1834024515</t>
  </si>
  <si>
    <t>184001001</t>
  </si>
  <si>
    <t>26804488</t>
  </si>
  <si>
    <t>ООО "КНАУФ ЭНЕРГИЯ"</t>
  </si>
  <si>
    <t>7729677594</t>
  </si>
  <si>
    <t>772901001</t>
  </si>
  <si>
    <t>26837653</t>
  </si>
  <si>
    <t>ОАО ГК «ТНС энерго»</t>
  </si>
  <si>
    <t>7705541227</t>
  </si>
  <si>
    <t>770201001</t>
  </si>
  <si>
    <t>27666064</t>
  </si>
  <si>
    <t>ООО "ВЕТРОЭН-ЮГ"</t>
  </si>
  <si>
    <t>2309101992</t>
  </si>
  <si>
    <t>28089583</t>
  </si>
  <si>
    <t>ЗАО "Энергоресурс"</t>
  </si>
  <si>
    <t>7715832761</t>
  </si>
  <si>
    <t>28136038</t>
  </si>
  <si>
    <t>ООО "Южная энергосбытовая компания"</t>
  </si>
  <si>
    <t>2334024237</t>
  </si>
  <si>
    <t>233401001</t>
  </si>
  <si>
    <t>28160648</t>
  </si>
  <si>
    <t>ООО "Энергосистемы"</t>
  </si>
  <si>
    <t>2309132239</t>
  </si>
  <si>
    <t>28221015</t>
  </si>
  <si>
    <t>ООО "Газпром трансгаз Краснодар" филиал Медико-санитарная часть</t>
  </si>
  <si>
    <t>2308128945</t>
  </si>
  <si>
    <t>230802004</t>
  </si>
  <si>
    <t>28222049</t>
  </si>
  <si>
    <t>ООО "Эгида Инвест"</t>
  </si>
  <si>
    <t>2308083596</t>
  </si>
  <si>
    <t>231001001</t>
  </si>
  <si>
    <t>28446173</t>
  </si>
  <si>
    <t>ООО "КНВЛ Групп"</t>
  </si>
  <si>
    <t>5254031153</t>
  </si>
  <si>
    <t>28447273</t>
  </si>
  <si>
    <t>ОАО "МЖК "Краснодарский"</t>
  </si>
  <si>
    <t>2310043294</t>
  </si>
  <si>
    <t>28829524</t>
  </si>
  <si>
    <t>ООО "ЕЭС.Гарант"</t>
  </si>
  <si>
    <t>5024104671</t>
  </si>
  <si>
    <t>631545001</t>
  </si>
  <si>
    <t>28859259</t>
  </si>
  <si>
    <t>ФГБОУ ВО "КГИК"</t>
  </si>
  <si>
    <t>2311021085</t>
  </si>
  <si>
    <t>28870457</t>
  </si>
  <si>
    <t>ООО «КУБ-С»</t>
  </si>
  <si>
    <t>2312201972</t>
  </si>
  <si>
    <t>Оказание услуг по перекачке</t>
  </si>
  <si>
    <t>28967420</t>
  </si>
  <si>
    <t>ООО "Лидер"</t>
  </si>
  <si>
    <t>2309093131</t>
  </si>
  <si>
    <t>30796117</t>
  </si>
  <si>
    <t>2310120238</t>
  </si>
  <si>
    <t>30859246</t>
  </si>
  <si>
    <t>ИП Быстрова Е.В.</t>
  </si>
  <si>
    <t>010500364387</t>
  </si>
  <si>
    <t>30925669</t>
  </si>
  <si>
    <t>ООО "РСО-ЮГ"</t>
  </si>
  <si>
    <t>2311135646</t>
  </si>
  <si>
    <t>30940209</t>
  </si>
  <si>
    <t>ООО "СетьЭнерго"</t>
  </si>
  <si>
    <t>2308242101</t>
  </si>
  <si>
    <t>31190212</t>
  </si>
  <si>
    <t>ООО "Хранитель"</t>
  </si>
  <si>
    <t>2310158305</t>
  </si>
  <si>
    <t>31225151</t>
  </si>
  <si>
    <t>ООО "ВВК"</t>
  </si>
  <si>
    <t>2309152852</t>
  </si>
  <si>
    <t>Транспортировка воды</t>
  </si>
  <si>
    <t>31311431</t>
  </si>
  <si>
    <t>ООО "Энергопартнер"</t>
  </si>
  <si>
    <t>2310198883</t>
  </si>
  <si>
    <t>31323592</t>
  </si>
  <si>
    <t>ООО "Корпус"</t>
  </si>
  <si>
    <t>2308215764</t>
  </si>
  <si>
    <t>26318583</t>
  </si>
  <si>
    <t>АО "Новороссийский судоремонтный завод"</t>
  </si>
  <si>
    <t>2315007476</t>
  </si>
  <si>
    <t>231501001</t>
  </si>
  <si>
    <t>26355085</t>
  </si>
  <si>
    <t>ООО "Черномормебель ТЭН"</t>
  </si>
  <si>
    <t>2315118923</t>
  </si>
  <si>
    <t>26472903</t>
  </si>
  <si>
    <t>АО "Черномортранснефть" ПК "Шесхарис"</t>
  </si>
  <si>
    <t>2315072242</t>
  </si>
  <si>
    <t>230750001</t>
  </si>
  <si>
    <t>26493650</t>
  </si>
  <si>
    <t>ООО "Теплоэнергодар"</t>
  </si>
  <si>
    <t>2315147890</t>
  </si>
  <si>
    <t>Станция - поставщик ЭЭ</t>
  </si>
  <si>
    <t>26760597</t>
  </si>
  <si>
    <t>Пассажирское вагонное депо Новороссийск - структурное подразделение Северо - Кавказского филиала АО "Федеральная пассажирская компания"</t>
  </si>
  <si>
    <t>7708709686</t>
  </si>
  <si>
    <t>231545001</t>
  </si>
  <si>
    <t>26792763</t>
  </si>
  <si>
    <t>АО "Мобильные ГТЭС"</t>
  </si>
  <si>
    <t>7706627050</t>
  </si>
  <si>
    <t>231532001</t>
  </si>
  <si>
    <t>28878204</t>
  </si>
  <si>
    <t>ГУП КК "Кубаньводкомплекс"</t>
  </si>
  <si>
    <t>2310010637</t>
  </si>
  <si>
    <t>231101002</t>
  </si>
  <si>
    <t>31078106</t>
  </si>
  <si>
    <t>ООО "СтройСервис"</t>
  </si>
  <si>
    <t>2301077434</t>
  </si>
  <si>
    <t>230101001</t>
  </si>
  <si>
    <t>26355008</t>
  </si>
  <si>
    <t>МУП "Тепловые сети", город- курорт Геленджик</t>
  </si>
  <si>
    <t>2304002170</t>
  </si>
  <si>
    <t>230401001</t>
  </si>
  <si>
    <t>26468206</t>
  </si>
  <si>
    <t>МУП муниципального образования город-курорт Геленджик "Водопроводно-канализационное хозяйство"</t>
  </si>
  <si>
    <t>2304012611</t>
  </si>
  <si>
    <t>26640656</t>
  </si>
  <si>
    <t>ЮО ИО РАН</t>
  </si>
  <si>
    <t>7727083115</t>
  </si>
  <si>
    <t>230402001</t>
  </si>
  <si>
    <t>26322297</t>
  </si>
  <si>
    <t>Северо-Кавказский филиал ООО "Газпром энерго"</t>
  </si>
  <si>
    <t>7736186950</t>
  </si>
  <si>
    <t>263602001</t>
  </si>
  <si>
    <t>26355090</t>
  </si>
  <si>
    <t>Служба охраны на Кавказе ФСО России</t>
  </si>
  <si>
    <t>2319019338</t>
  </si>
  <si>
    <t>231901001</t>
  </si>
  <si>
    <t>26355094</t>
  </si>
  <si>
    <t>ООО "Санаторий "Заполярье"</t>
  </si>
  <si>
    <t>2320126214</t>
  </si>
  <si>
    <t>26359319</t>
  </si>
  <si>
    <t>СХК "Донагрокурорт" Филиал - санаторий "Тихий Дон"</t>
  </si>
  <si>
    <t>6163051203</t>
  </si>
  <si>
    <t>231802001</t>
  </si>
  <si>
    <t>26529716</t>
  </si>
  <si>
    <t>ООО "Газпром добыча Астрахань" оздоровительный центр "Санаторий "Юг"</t>
  </si>
  <si>
    <t>3006006420</t>
  </si>
  <si>
    <t>26562645</t>
  </si>
  <si>
    <t>Пансионат "Буревестник" - структурное подразделение МГУ им. М.В.Ломоносова</t>
  </si>
  <si>
    <t>7729082090</t>
  </si>
  <si>
    <t>27673464</t>
  </si>
  <si>
    <t>филиал "Сочинская ТЭС" АО "Интер РАО - Электрогенерация"</t>
  </si>
  <si>
    <t>7704784450</t>
  </si>
  <si>
    <t>231943001</t>
  </si>
  <si>
    <t>производство комбинированная выработка</t>
  </si>
  <si>
    <t>30802969</t>
  </si>
  <si>
    <t>МУП г. Сочи "Водосток"</t>
  </si>
  <si>
    <t>2320201172</t>
  </si>
  <si>
    <t>232001001</t>
  </si>
  <si>
    <t>31223626</t>
  </si>
  <si>
    <t>ФГБУ детский противотуберкулезный санаторий "Пионер"</t>
  </si>
  <si>
    <t>2318021310</t>
  </si>
  <si>
    <t>231801001</t>
  </si>
  <si>
    <t>26355108</t>
  </si>
  <si>
    <t>Гирейское ЗАО "Железобетон"</t>
  </si>
  <si>
    <t>2329000209</t>
  </si>
  <si>
    <t>232901001</t>
  </si>
  <si>
    <t>26473871</t>
  </si>
  <si>
    <t>ОАО АПСК "Гулькевичский"</t>
  </si>
  <si>
    <t>2329007878</t>
  </si>
  <si>
    <t>31001246</t>
  </si>
  <si>
    <t>МКУ "Учреждение по обеспечению деятельности органов местного самоуправления и муниципальных учреждений Соколовского сельского поселения Гулькевичского района"</t>
  </si>
  <si>
    <t>2364009797</t>
  </si>
  <si>
    <t>236401001</t>
  </si>
  <si>
    <t>производство (некомбинированная выработка)+сбыт</t>
  </si>
  <si>
    <t>26355043</t>
  </si>
  <si>
    <t>ООО ИСК «БУДМАР»</t>
  </si>
  <si>
    <t>2310081363</t>
  </si>
  <si>
    <t>производство (некомбинированная выработка)+передача</t>
  </si>
  <si>
    <t>26468834</t>
  </si>
  <si>
    <t>МУП "Родник"</t>
  </si>
  <si>
    <t>2330016852</t>
  </si>
  <si>
    <t>233001001</t>
  </si>
  <si>
    <t>30349482</t>
  </si>
  <si>
    <t>МУП "Динком "ТЕПЛО"</t>
  </si>
  <si>
    <t>2373008912</t>
  </si>
  <si>
    <t>237301001</t>
  </si>
  <si>
    <t>26468864</t>
  </si>
  <si>
    <t>МУП "ЮГ"</t>
  </si>
  <si>
    <t>2330022454</t>
  </si>
  <si>
    <t>26355016</t>
  </si>
  <si>
    <t>МУП  "Ейские тепловые сети"</t>
  </si>
  <si>
    <t>2306009759</t>
  </si>
  <si>
    <t>230601001</t>
  </si>
  <si>
    <t>26468900</t>
  </si>
  <si>
    <t>2313022180</t>
  </si>
  <si>
    <t>231301001</t>
  </si>
  <si>
    <t>28033417</t>
  </si>
  <si>
    <t>ООО "Водсервис"</t>
  </si>
  <si>
    <t>2332017636</t>
  </si>
  <si>
    <t>233201001</t>
  </si>
  <si>
    <t>28049634</t>
  </si>
  <si>
    <t>МБУ "Учреждение благоустройства "Феникс"</t>
  </si>
  <si>
    <t>2364004260</t>
  </si>
  <si>
    <t>30355164</t>
  </si>
  <si>
    <t>ООО "Легион"</t>
  </si>
  <si>
    <t>2308144129</t>
  </si>
  <si>
    <t>26470868</t>
  </si>
  <si>
    <t>ОАО "ЖКУ"</t>
  </si>
  <si>
    <t>2334021236</t>
  </si>
  <si>
    <t>26470880</t>
  </si>
  <si>
    <t>ООО фирма "Калория"</t>
  </si>
  <si>
    <t>2334022342</t>
  </si>
  <si>
    <t>26473340</t>
  </si>
  <si>
    <t>МУП Платнировский "Универсал"</t>
  </si>
  <si>
    <t>2335014626</t>
  </si>
  <si>
    <t>233501001</t>
  </si>
  <si>
    <t>26355122</t>
  </si>
  <si>
    <t>филиал ОАО "Кореновский" Акционерного Общества "Успенский сахарник"</t>
  </si>
  <si>
    <t>2357005329</t>
  </si>
  <si>
    <t>237343001</t>
  </si>
  <si>
    <t>26470943</t>
  </si>
  <si>
    <t>МП "ЖКХ" Красноармейского района</t>
  </si>
  <si>
    <t>2336001098</t>
  </si>
  <si>
    <t>233601001</t>
  </si>
  <si>
    <t>26470953</t>
  </si>
  <si>
    <t>Крыловское МУП "Водоканал"</t>
  </si>
  <si>
    <t>2338010877</t>
  </si>
  <si>
    <t>233801001</t>
  </si>
  <si>
    <t>26470967</t>
  </si>
  <si>
    <t>МУП "Варениковское коммунальное хозяйство"</t>
  </si>
  <si>
    <t>2337032846</t>
  </si>
  <si>
    <t>233701001</t>
  </si>
  <si>
    <t>26473385</t>
  </si>
  <si>
    <t>СПК колхоз "Новоалексеевский"</t>
  </si>
  <si>
    <t>2339016487</t>
  </si>
  <si>
    <t>233901001</t>
  </si>
  <si>
    <t>28003787</t>
  </si>
  <si>
    <t>МБУЗ "Курганинская ЦРБ"</t>
  </si>
  <si>
    <t>2339006182</t>
  </si>
  <si>
    <t>30920028</t>
  </si>
  <si>
    <t>МУП "Благоустройство-Услуга"</t>
  </si>
  <si>
    <t>2339014345</t>
  </si>
  <si>
    <t>26319775</t>
  </si>
  <si>
    <t>ЗАО "Сахарный комбинат "Курганинский"</t>
  </si>
  <si>
    <t>2339014560</t>
  </si>
  <si>
    <t>26470978</t>
  </si>
  <si>
    <t>МУП "Водоканал" города Лабинска</t>
  </si>
  <si>
    <t>2314019408</t>
  </si>
  <si>
    <t>231401001</t>
  </si>
  <si>
    <t>28458494</t>
  </si>
  <si>
    <t>МУ МПКХ "Луч"</t>
  </si>
  <si>
    <t>2374000881</t>
  </si>
  <si>
    <t>237401001</t>
  </si>
  <si>
    <t>28817209</t>
  </si>
  <si>
    <t>МУП "Коммунальщик",  Сладковское сельское поселение Лабинский район</t>
  </si>
  <si>
    <t>2374980052</t>
  </si>
  <si>
    <t>Передача+Сбыт</t>
  </si>
  <si>
    <t>26471089</t>
  </si>
  <si>
    <t>ООО "ЛенВодоканал"</t>
  </si>
  <si>
    <t>2341015473</t>
  </si>
  <si>
    <t>234101001</t>
  </si>
  <si>
    <t>26355128</t>
  </si>
  <si>
    <t>ОАО "СЗЛ"</t>
  </si>
  <si>
    <t>2341006687</t>
  </si>
  <si>
    <t>28860779</t>
  </si>
  <si>
    <t>МУПЖКХ "Октябрьский"</t>
  </si>
  <si>
    <t>2341016886</t>
  </si>
  <si>
    <t>26492043</t>
  </si>
  <si>
    <t>МУП "Мостовские тепловые сети"</t>
  </si>
  <si>
    <t>2342017970</t>
  </si>
  <si>
    <t>234201001</t>
  </si>
  <si>
    <t>26471193</t>
  </si>
  <si>
    <t>МУП "Мостводоканал"</t>
  </si>
  <si>
    <t>2342016399</t>
  </si>
  <si>
    <t>28868075</t>
  </si>
  <si>
    <t>ООО "ОЧИСТНЫЕ СООРУЖЕНИЯ"</t>
  </si>
  <si>
    <t>2342019696</t>
  </si>
  <si>
    <t>26471248</t>
  </si>
  <si>
    <t>ЗАО "Новокубанское"</t>
  </si>
  <si>
    <t>2343000056</t>
  </si>
  <si>
    <t>234301001</t>
  </si>
  <si>
    <t>26471310</t>
  </si>
  <si>
    <t>МКУ "Южное"</t>
  </si>
  <si>
    <t>2344013971</t>
  </si>
  <si>
    <t>234401001</t>
  </si>
  <si>
    <t>26473443</t>
  </si>
  <si>
    <t>МУ "Импульс"</t>
  </si>
  <si>
    <t>2344013989</t>
  </si>
  <si>
    <t>26355135</t>
  </si>
  <si>
    <t>ОАО "Викор"</t>
  </si>
  <si>
    <t>2344001775</t>
  </si>
  <si>
    <t>26471347</t>
  </si>
  <si>
    <t>ООО "Попутненское водопроводное хозяйство"</t>
  </si>
  <si>
    <t>2345010645</t>
  </si>
  <si>
    <t>234501001</t>
  </si>
  <si>
    <t>30395432</t>
  </si>
  <si>
    <t>МУП ЖКХ "Атаманское"</t>
  </si>
  <si>
    <t>2346017795</t>
  </si>
  <si>
    <t>234601001</t>
  </si>
  <si>
    <t>28455329</t>
  </si>
  <si>
    <t>МУП "Восточное"</t>
  </si>
  <si>
    <t>2346018044</t>
  </si>
  <si>
    <t>26406092</t>
  </si>
  <si>
    <t>МУП ЖКХ Павловского сельского поселения Павловского района</t>
  </si>
  <si>
    <t>2346001210</t>
  </si>
  <si>
    <t>30837914</t>
  </si>
  <si>
    <t>ООО "Павловский сахарный завод"</t>
  </si>
  <si>
    <t>2309140864</t>
  </si>
  <si>
    <t>236201001</t>
  </si>
  <si>
    <t>Передача</t>
  </si>
  <si>
    <t>26473568</t>
  </si>
  <si>
    <t>МУП ЖКХ "Бриньковское"</t>
  </si>
  <si>
    <t>2347013296</t>
  </si>
  <si>
    <t>234701001</t>
  </si>
  <si>
    <t>26471374</t>
  </si>
  <si>
    <t>2347001036</t>
  </si>
  <si>
    <t>26562795</t>
  </si>
  <si>
    <t>ООО "Юг-Теплосервис"</t>
  </si>
  <si>
    <t>2348031322</t>
  </si>
  <si>
    <t>234801001</t>
  </si>
  <si>
    <t>31082223</t>
  </si>
  <si>
    <t>2348039748</t>
  </si>
  <si>
    <t>26475790</t>
  </si>
  <si>
    <t>МУП "Новодмитриевское ЖКХ"</t>
  </si>
  <si>
    <t>2348029330</t>
  </si>
  <si>
    <t>28446350</t>
  </si>
  <si>
    <t>ООО "Смоленский водоканал"</t>
  </si>
  <si>
    <t>2348034877</t>
  </si>
  <si>
    <t>234880000</t>
  </si>
  <si>
    <t>28868089</t>
  </si>
  <si>
    <t>МУП "Теплокомплекс"</t>
  </si>
  <si>
    <t>2370003850</t>
  </si>
  <si>
    <t>237001001</t>
  </si>
  <si>
    <t>28446121</t>
  </si>
  <si>
    <t>ООО "Жилкомплекс"</t>
  </si>
  <si>
    <t>2370002969</t>
  </si>
  <si>
    <t>30362905</t>
  </si>
  <si>
    <t>ЗАО "Швейная фабрика "Славянская"</t>
  </si>
  <si>
    <t>2349031692</t>
  </si>
  <si>
    <t>234901001</t>
  </si>
  <si>
    <t>26319795</t>
  </si>
  <si>
    <t>АО "Нефтегазтехнология-Энергия"</t>
  </si>
  <si>
    <t>2349017673</t>
  </si>
  <si>
    <t>27690149</t>
  </si>
  <si>
    <t>МУП "По благоустройству территории Ванновского сельского поселения Тбилисского района"</t>
  </si>
  <si>
    <t>2351012295</t>
  </si>
  <si>
    <t>235101001</t>
  </si>
  <si>
    <t>27892167</t>
  </si>
  <si>
    <t>МУП "ЖКХ Тбилисского сельского поселения Тбилисского района"</t>
  </si>
  <si>
    <t>2364007045</t>
  </si>
  <si>
    <t>28535760</t>
  </si>
  <si>
    <t>МУП "Водоканал Тбилисского сельского поселения Тбилисского района"</t>
  </si>
  <si>
    <t>2364010231</t>
  </si>
  <si>
    <t>26473664</t>
  </si>
  <si>
    <t>МУП "ЖКХ-Курчанское"</t>
  </si>
  <si>
    <t>2352033379</t>
  </si>
  <si>
    <t>235201001</t>
  </si>
  <si>
    <t>26760696</t>
  </si>
  <si>
    <t>ОАО "Рассвет"</t>
  </si>
  <si>
    <t>2352031188</t>
  </si>
  <si>
    <t>28270526</t>
  </si>
  <si>
    <t>МУП ЖКХ "Незаймановский"</t>
  </si>
  <si>
    <t>2369001897</t>
  </si>
  <si>
    <t>236901001</t>
  </si>
  <si>
    <t>26471512</t>
  </si>
  <si>
    <t>ООО "Водоснабжение"</t>
  </si>
  <si>
    <t>2353023951</t>
  </si>
  <si>
    <t>235301001</t>
  </si>
  <si>
    <t>26355148</t>
  </si>
  <si>
    <t>ЗАО "Сахарный комбинат "Тихорецкий"</t>
  </si>
  <si>
    <t>2354009290</t>
  </si>
  <si>
    <t>235401001</t>
  </si>
  <si>
    <t>26355149</t>
  </si>
  <si>
    <t>МУП "ЖКХ Архангельского сельского поселения Тихорецкого района"</t>
  </si>
  <si>
    <t>2354009580</t>
  </si>
  <si>
    <t>28828091</t>
  </si>
  <si>
    <t>ООО "ТихорецкЭнерго"</t>
  </si>
  <si>
    <t>2360007809</t>
  </si>
  <si>
    <t>236001001</t>
  </si>
  <si>
    <t>26355151</t>
  </si>
  <si>
    <t>ФГБУ "Дом отдыха "Туапсе"  Управление делами Президента РФ</t>
  </si>
  <si>
    <t>2355004425</t>
  </si>
  <si>
    <t>235501001</t>
  </si>
  <si>
    <t>30438799</t>
  </si>
  <si>
    <t>ООО УК "Заречье"</t>
  </si>
  <si>
    <t>2365021934</t>
  </si>
  <si>
    <t>236501001</t>
  </si>
  <si>
    <t>28511669</t>
  </si>
  <si>
    <t>ООО «Коммунсервис»</t>
  </si>
  <si>
    <t>2365020521</t>
  </si>
  <si>
    <t>28817197</t>
  </si>
  <si>
    <t>МУП ШСП ТР "ДорБлагоустройство"</t>
  </si>
  <si>
    <t>2365019237</t>
  </si>
  <si>
    <t>28455403</t>
  </si>
  <si>
    <t>МУП "Успенский водоканал"</t>
  </si>
  <si>
    <t>2372006937</t>
  </si>
  <si>
    <t>28017769</t>
  </si>
  <si>
    <t>МБУ "Старт"</t>
  </si>
  <si>
    <t>2356048048</t>
  </si>
  <si>
    <t>235601001</t>
  </si>
  <si>
    <t>30377609</t>
  </si>
  <si>
    <t>МКУ "АХЦ "Воронежский"</t>
  </si>
  <si>
    <t>2373008373</t>
  </si>
  <si>
    <t>26355157</t>
  </si>
  <si>
    <t>ФКУ ИК-3 УФСИН России по Краснодарскому краю</t>
  </si>
  <si>
    <t>2356037800</t>
  </si>
  <si>
    <t>26355155</t>
  </si>
  <si>
    <t>АО "Сахарный завод "Свобода"</t>
  </si>
  <si>
    <t>2356030749</t>
  </si>
  <si>
    <t>30814132</t>
  </si>
  <si>
    <t>МКП "Услуга" Екатериновского сельского поселения Щербиновского района</t>
  </si>
  <si>
    <t>2361004208</t>
  </si>
  <si>
    <t>236101001</t>
  </si>
  <si>
    <t>26468683</t>
  </si>
  <si>
    <t>ЗАО "Абинсктрактороцентр"</t>
  </si>
  <si>
    <t>2323000604</t>
  </si>
  <si>
    <t>26468687</t>
  </si>
  <si>
    <t>МУП"ЖКХ"Мингрельское"</t>
  </si>
  <si>
    <t>2323024500</t>
  </si>
  <si>
    <t>26760633</t>
  </si>
  <si>
    <t>МУП "Варнавинское"</t>
  </si>
  <si>
    <t>2323027035</t>
  </si>
  <si>
    <t>28828134</t>
  </si>
  <si>
    <t>ГКУЗ "Лепрозорий"</t>
  </si>
  <si>
    <t>2323006733</t>
  </si>
  <si>
    <t>28951496</t>
  </si>
  <si>
    <t>МУП  "Федоровский водоканал"</t>
  </si>
  <si>
    <t>2323032500</t>
  </si>
  <si>
    <t>26468703</t>
  </si>
  <si>
    <t>МУП "Белоглинский водоканал"</t>
  </si>
  <si>
    <t>2326007647</t>
  </si>
  <si>
    <t>26468713</t>
  </si>
  <si>
    <t>ООО "Водоснабжение и канализация"</t>
  </si>
  <si>
    <t>2303025583</t>
  </si>
  <si>
    <t>230301001</t>
  </si>
  <si>
    <t>26823285</t>
  </si>
  <si>
    <t>Филиал АО "Черномортранснефть" "КРУМН"</t>
  </si>
  <si>
    <t>31193574</t>
  </si>
  <si>
    <t>МУП РСП БР "Рязанское"</t>
  </si>
  <si>
    <t>2368010842</t>
  </si>
  <si>
    <t>236801001</t>
  </si>
  <si>
    <t>27745288</t>
  </si>
  <si>
    <t>ООО "ЕвроХим-Белореченские Минудобрения"</t>
  </si>
  <si>
    <t>2303025270</t>
  </si>
  <si>
    <t>26355106</t>
  </si>
  <si>
    <t>ООО "Брюховецкие тепловые сети"</t>
  </si>
  <si>
    <t>2327009703</t>
  </si>
  <si>
    <t>26468813</t>
  </si>
  <si>
    <t>«Новобейсугское» МУМП ЖКХ</t>
  </si>
  <si>
    <t>2328015805</t>
  </si>
  <si>
    <t>28075032</t>
  </si>
  <si>
    <t>ООО "МК-Инвест"</t>
  </si>
  <si>
    <t>2302059491</t>
  </si>
  <si>
    <t>28829365</t>
  </si>
  <si>
    <t>ФГУП "ФТ-Центр"</t>
  </si>
  <si>
    <t>7709007859</t>
  </si>
  <si>
    <t>231043001</t>
  </si>
  <si>
    <t>30903763</t>
  </si>
  <si>
    <t>ФГБУ "ЦЖКУ" МИНОБОРОНЫ РОССИИ</t>
  </si>
  <si>
    <t>770101001</t>
  </si>
  <si>
    <t>26353602</t>
  </si>
  <si>
    <t>OOО "Картонтара"</t>
  </si>
  <si>
    <t>0105000304</t>
  </si>
  <si>
    <t>010501001</t>
  </si>
  <si>
    <t>26355051</t>
  </si>
  <si>
    <t>МУП совхоз "Прогресс"</t>
  </si>
  <si>
    <t>2311030611</t>
  </si>
  <si>
    <t>26355054</t>
  </si>
  <si>
    <t>ЗАО "ОБД"</t>
  </si>
  <si>
    <t>2312016730</t>
  </si>
  <si>
    <t>26355062</t>
  </si>
  <si>
    <t>АО "Международный аэропорт "Краснодар"</t>
  </si>
  <si>
    <t>2312126429</t>
  </si>
  <si>
    <t>26502786</t>
  </si>
  <si>
    <t>ООО "Русэнергосбыт"</t>
  </si>
  <si>
    <t>7706284124</t>
  </si>
  <si>
    <t>770601001</t>
  </si>
  <si>
    <t>26505559</t>
  </si>
  <si>
    <t>ОАО «Нижноватомэнергосбыт»</t>
  </si>
  <si>
    <t>5260099456</t>
  </si>
  <si>
    <t>231002001</t>
  </si>
  <si>
    <t>26532020</t>
  </si>
  <si>
    <t>ОАО "Краснодарское" по искусственному осеменению сельскохозяйственных животных</t>
  </si>
  <si>
    <t>2311096482</t>
  </si>
  <si>
    <t>26653340</t>
  </si>
  <si>
    <t>ООО "ВИРА"</t>
  </si>
  <si>
    <t>2310146236</t>
  </si>
  <si>
    <t>26798015</t>
  </si>
  <si>
    <t>ООО "ЮгЭнергоРесурс"</t>
  </si>
  <si>
    <t>2312127503</t>
  </si>
  <si>
    <t>26814742</t>
  </si>
  <si>
    <t>ЗАО "Транссервисэнерго"</t>
  </si>
  <si>
    <t>7710430593</t>
  </si>
  <si>
    <t>771001001</t>
  </si>
  <si>
    <t>27667971</t>
  </si>
  <si>
    <t>ООО "МагнитЭнерго"</t>
  </si>
  <si>
    <t>7715902899</t>
  </si>
  <si>
    <t>771501001</t>
  </si>
  <si>
    <t>27683182</t>
  </si>
  <si>
    <t>Филиал АО "АТЭК" "Краснодартеплоэнерго"</t>
  </si>
  <si>
    <t>231243001</t>
  </si>
  <si>
    <t>27914872</t>
  </si>
  <si>
    <t>ООО «Энергия Кубани»</t>
  </si>
  <si>
    <t>2312194813</t>
  </si>
  <si>
    <t>27977806</t>
  </si>
  <si>
    <t>ООО "Краснодарэнерго"</t>
  </si>
  <si>
    <t>2308190012</t>
  </si>
  <si>
    <t>28265804</t>
  </si>
  <si>
    <t>ООО "Карасунские тепловые сети"</t>
  </si>
  <si>
    <t>2309118107</t>
  </si>
  <si>
    <t>31179747</t>
  </si>
  <si>
    <t>ООО "ЛУКОЙЛ-ЭНЕРГОСЕРВИС"</t>
  </si>
  <si>
    <t>5030040730</t>
  </si>
  <si>
    <t>997650001</t>
  </si>
  <si>
    <t>26319784</t>
  </si>
  <si>
    <t>ООО "ВТ-Ресурс"</t>
  </si>
  <si>
    <t>2315129675</t>
  </si>
  <si>
    <t>26355084</t>
  </si>
  <si>
    <t>ЗАО "Абрау-Дюрсо"</t>
  </si>
  <si>
    <t>2315092440</t>
  </si>
  <si>
    <t>26504840</t>
  </si>
  <si>
    <t>АО "МСК Энерго"</t>
  </si>
  <si>
    <t>5018054863</t>
  </si>
  <si>
    <t>501801001</t>
  </si>
  <si>
    <t>28468279</t>
  </si>
  <si>
    <t>ООО "КомЭнерго"</t>
  </si>
  <si>
    <t>2315177580</t>
  </si>
  <si>
    <t>31282543</t>
  </si>
  <si>
    <t>ООО "ТеплоТЭК"</t>
  </si>
  <si>
    <t>2315209962</t>
  </si>
  <si>
    <t>26354997</t>
  </si>
  <si>
    <t>ОАО "Аэропорт Анапа"</t>
  </si>
  <si>
    <t>2301013617</t>
  </si>
  <si>
    <t>28828283</t>
  </si>
  <si>
    <t>ФГКОУ ИБО ФСБ России</t>
  </si>
  <si>
    <t>2301064107</t>
  </si>
  <si>
    <t>26786376</t>
  </si>
  <si>
    <t>ООО "ИнвестГрупп-Энерджи"</t>
  </si>
  <si>
    <t>7724654924</t>
  </si>
  <si>
    <t>30876390</t>
  </si>
  <si>
    <t>Геленджикский Филиал ООО "Газпром теплоэнерго Краснодар"</t>
  </si>
  <si>
    <t>230443001</t>
  </si>
  <si>
    <t>30944679</t>
  </si>
  <si>
    <t>ФГБУ ТС "Голубая бухта" Минздрава России</t>
  </si>
  <si>
    <t>2304014256</t>
  </si>
  <si>
    <t>26318591</t>
  </si>
  <si>
    <t>ООО "Хоста"</t>
  </si>
  <si>
    <t>2319018550</t>
  </si>
  <si>
    <t>26355088</t>
  </si>
  <si>
    <t>ФКУЗ "Санаторий "Искра" МВД России"</t>
  </si>
  <si>
    <t>2319018052</t>
  </si>
  <si>
    <t>26355092</t>
  </si>
  <si>
    <t>ФГКУ "ЦКС им. Ф.Э.Дзержинского ФСБ России"</t>
  </si>
  <si>
    <t>2320054778</t>
  </si>
  <si>
    <t>26375481</t>
  </si>
  <si>
    <t>АО "Ульяновсккурорт"</t>
  </si>
  <si>
    <t>7325007322</t>
  </si>
  <si>
    <t>732101001</t>
  </si>
  <si>
    <t>26472965</t>
  </si>
  <si>
    <t>ООО "Вода и канализация"</t>
  </si>
  <si>
    <t>2318032696</t>
  </si>
  <si>
    <t>26508493</t>
  </si>
  <si>
    <t>МУП "Сочитеплоэнерго"</t>
  </si>
  <si>
    <t>2320033802</t>
  </si>
  <si>
    <t>26529733</t>
  </si>
  <si>
    <t>ООО "Свод Интернешнл"</t>
  </si>
  <si>
    <t>7730163480</t>
  </si>
  <si>
    <t>773001001</t>
  </si>
  <si>
    <t>27590945</t>
  </si>
  <si>
    <t>Вагонный участок Адлер - структурное подразделение Северо-Кавказского филиала АО "Федеральная пассажирская компания"</t>
  </si>
  <si>
    <t>231745001</t>
  </si>
  <si>
    <t>30849293</t>
  </si>
  <si>
    <t>МУП г.Сочи "Водоканал"</t>
  </si>
  <si>
    <t>2320242443</t>
  </si>
  <si>
    <t>30923635</t>
  </si>
  <si>
    <t>АО "Сочинский хлебокомбинат"</t>
  </si>
  <si>
    <t>2320145827</t>
  </si>
  <si>
    <t>31280800</t>
  </si>
  <si>
    <t>АО "Племенной форелеводческий завод "Адлер"</t>
  </si>
  <si>
    <t>2367006890</t>
  </si>
  <si>
    <t>236701001</t>
  </si>
  <si>
    <t>26527827</t>
  </si>
  <si>
    <t>ЗАО "Племзавод Гулькевичский"</t>
  </si>
  <si>
    <t>2329003841</t>
  </si>
  <si>
    <t>30911713</t>
  </si>
  <si>
    <t>ООО "ЕЭС-Гарант"</t>
  </si>
  <si>
    <t>5024173259</t>
  </si>
  <si>
    <t>502401001</t>
  </si>
  <si>
    <t>26795664</t>
  </si>
  <si>
    <t>МООО "Мичуринское ЖКХ"</t>
  </si>
  <si>
    <t>2330040118</t>
  </si>
  <si>
    <t>27609319</t>
  </si>
  <si>
    <t>ООО "Ейская ТЭС"</t>
  </si>
  <si>
    <t>2306022510</t>
  </si>
  <si>
    <t>26355118</t>
  </si>
  <si>
    <t>МУП ТВК "Кавказский"</t>
  </si>
  <si>
    <t>2332017210</t>
  </si>
  <si>
    <t>26468913</t>
  </si>
  <si>
    <t>МУП "Тепловодокомплекс Темижбекский"</t>
  </si>
  <si>
    <t>2332017202</t>
  </si>
  <si>
    <t>28435983</t>
  </si>
  <si>
    <t>МУП "Мирское"</t>
  </si>
  <si>
    <t>2364007863</t>
  </si>
  <si>
    <t>30876458</t>
  </si>
  <si>
    <t>Кропоткинский Филиал ООО "Газпром теплоэнерго Краснодар"</t>
  </si>
  <si>
    <t>236443001</t>
  </si>
  <si>
    <t>31313857</t>
  </si>
  <si>
    <t>Индивидуальный предприниматель Штомпель С.С.</t>
  </si>
  <si>
    <t>231307078645</t>
  </si>
  <si>
    <t>26470807</t>
  </si>
  <si>
    <t>Новониколаевское МУП "Гарант-Сервис"</t>
  </si>
  <si>
    <t>2333011725</t>
  </si>
  <si>
    <t>233301001</t>
  </si>
  <si>
    <t>26473325</t>
  </si>
  <si>
    <t>ОАО "Величковский элеватор"</t>
  </si>
  <si>
    <t>2333003442</t>
  </si>
  <si>
    <t>26473328</t>
  </si>
  <si>
    <t>ОАО "ОСК"</t>
  </si>
  <si>
    <t>2334021211</t>
  </si>
  <si>
    <t>28882049</t>
  </si>
  <si>
    <t>ООО "Кубаньэлектросеть"</t>
  </si>
  <si>
    <t>2334024928</t>
  </si>
  <si>
    <t>26470850</t>
  </si>
  <si>
    <t>МУП Новоминского сельского поселения "Благоустройство"</t>
  </si>
  <si>
    <t>2334020225</t>
  </si>
  <si>
    <t>26470860</t>
  </si>
  <si>
    <t>ООО "Консервное предприятие  Русское поле - Албаши"</t>
  </si>
  <si>
    <t>2334018297</t>
  </si>
  <si>
    <t>26355119</t>
  </si>
  <si>
    <t>ПАО "Каневсксахар"</t>
  </si>
  <si>
    <t>2334005403</t>
  </si>
  <si>
    <t>30837945</t>
  </si>
  <si>
    <t>НАО "ТЭК"</t>
  </si>
  <si>
    <t>5321172297</t>
  </si>
  <si>
    <t>532101001</t>
  </si>
  <si>
    <t>28796046</t>
  </si>
  <si>
    <t>АО "ГТ Энерго"</t>
  </si>
  <si>
    <t>7703806647</t>
  </si>
  <si>
    <t>772801001</t>
  </si>
  <si>
    <t>26530647</t>
  </si>
  <si>
    <t>МКП "Новоалексеевское"</t>
  </si>
  <si>
    <t>2339018491</t>
  </si>
  <si>
    <t>31223116</t>
  </si>
  <si>
    <t>МКП "Партнер"</t>
  </si>
  <si>
    <t>2377000914</t>
  </si>
  <si>
    <t>237701001</t>
  </si>
  <si>
    <t>26532003</t>
  </si>
  <si>
    <t>МУП "Теплоэнергетик"</t>
  </si>
  <si>
    <t>2340019933</t>
  </si>
  <si>
    <t>234001001</t>
  </si>
  <si>
    <t>26530825</t>
  </si>
  <si>
    <t>ОАО "ЖКС"</t>
  </si>
  <si>
    <t>2340017171</t>
  </si>
  <si>
    <t>28237784</t>
  </si>
  <si>
    <t>ЗАО "Лайка"</t>
  </si>
  <si>
    <t>2340011099</t>
  </si>
  <si>
    <t>26470996</t>
  </si>
  <si>
    <t>МУ МПКХ х.Первая Синюха</t>
  </si>
  <si>
    <t>2314019493</t>
  </si>
  <si>
    <t>26528098</t>
  </si>
  <si>
    <t>МУП гор.Лабинска "Тепловые сети"</t>
  </si>
  <si>
    <t>2314001584</t>
  </si>
  <si>
    <t>27991850</t>
  </si>
  <si>
    <t>МУ МП "Предгорье" ст. Упорной</t>
  </si>
  <si>
    <t>2374000017</t>
  </si>
  <si>
    <t>26473414</t>
  </si>
  <si>
    <t>МУП "Унароковское"</t>
  </si>
  <si>
    <t>2342018004</t>
  </si>
  <si>
    <t>26489059</t>
  </si>
  <si>
    <t>МУП "Тепловое хозяйство"</t>
  </si>
  <si>
    <t>2343019875</t>
  </si>
  <si>
    <t>26473430</t>
  </si>
  <si>
    <t>МУП "Стимул"</t>
  </si>
  <si>
    <t>2343019385</t>
  </si>
  <si>
    <t>27065634</t>
  </si>
  <si>
    <t>СПК "Колхоз имени В.И.Ленина"</t>
  </si>
  <si>
    <t>2343004558</t>
  </si>
  <si>
    <t>26566036</t>
  </si>
  <si>
    <t>МКУ "Горькобалковское"</t>
  </si>
  <si>
    <t>2344014051</t>
  </si>
  <si>
    <t>26471313</t>
  </si>
  <si>
    <t>МУ "Калниболотское"</t>
  </si>
  <si>
    <t>2344014020</t>
  </si>
  <si>
    <t>26471322</t>
  </si>
  <si>
    <t>МКУ "Незамаевское"</t>
  </si>
  <si>
    <t>2344014005</t>
  </si>
  <si>
    <t>26508107</t>
  </si>
  <si>
    <t>АО "Тепловые сети"</t>
  </si>
  <si>
    <t>2346013656</t>
  </si>
  <si>
    <t>28048703</t>
  </si>
  <si>
    <t>ОАО "Павловский сахарный завод"</t>
  </si>
  <si>
    <t>2346008166</t>
  </si>
  <si>
    <t>26473547</t>
  </si>
  <si>
    <t>Ахтарское МУП ЖКХ</t>
  </si>
  <si>
    <t>2347012905</t>
  </si>
  <si>
    <t>28269915</t>
  </si>
  <si>
    <t>МУП "Тепловые сети", г.Приморско-Ахтарск</t>
  </si>
  <si>
    <t>2347015590</t>
  </si>
  <si>
    <t>30946461</t>
  </si>
  <si>
    <t>Бейсугское НВХ филиал ФГБУ "Главрыбвод"</t>
  </si>
  <si>
    <t>7708044880</t>
  </si>
  <si>
    <t>236943001</t>
  </si>
  <si>
    <t>26473570</t>
  </si>
  <si>
    <t>МУП ЖКХ "Ольгинское"</t>
  </si>
  <si>
    <t>2347012870</t>
  </si>
  <si>
    <t>26473609</t>
  </si>
  <si>
    <t>ООО "Жилкомуслуги"</t>
  </si>
  <si>
    <t>2349025610</t>
  </si>
  <si>
    <t>26850529</t>
  </si>
  <si>
    <t>МРЭСК ООО</t>
  </si>
  <si>
    <t>2349025515</t>
  </si>
  <si>
    <t>28446156</t>
  </si>
  <si>
    <t>ООО "Жилкомфорт"</t>
  </si>
  <si>
    <t>2370002951</t>
  </si>
  <si>
    <t>28543927</t>
  </si>
  <si>
    <t>ООО "Черноерковское ЖКХ"</t>
  </si>
  <si>
    <t>2370002180</t>
  </si>
  <si>
    <t>26427401</t>
  </si>
  <si>
    <t>ООО "Дизаж М"</t>
  </si>
  <si>
    <t>7728587330</t>
  </si>
  <si>
    <t>28816743</t>
  </si>
  <si>
    <t>МУП "Тепловые сети Тбилисского района"</t>
  </si>
  <si>
    <t>2364010802</t>
  </si>
  <si>
    <t>26355143</t>
  </si>
  <si>
    <t>ЗАО "Тбилисский сахарный завод"</t>
  </si>
  <si>
    <t>2351007672</t>
  </si>
  <si>
    <t>26473865</t>
  </si>
  <si>
    <t>АО "АЧ ЭНПП СИРИУС"</t>
  </si>
  <si>
    <t>2309058803</t>
  </si>
  <si>
    <t>28144159</t>
  </si>
  <si>
    <t>МБУ "Голубицкая ПЭС"</t>
  </si>
  <si>
    <t>2352045737</t>
  </si>
  <si>
    <t>28038493</t>
  </si>
  <si>
    <t>МУП ЖКХ «Кубанец»</t>
  </si>
  <si>
    <t>2369001270</t>
  </si>
  <si>
    <t>28829908</t>
  </si>
  <si>
    <t>МУП ЖКХ "Универсал плюс"</t>
  </si>
  <si>
    <t>2369003044</t>
  </si>
  <si>
    <t>26471510</t>
  </si>
  <si>
    <t>ООО "Нимфа"</t>
  </si>
  <si>
    <t>2353023983</t>
  </si>
  <si>
    <t>26471483</t>
  </si>
  <si>
    <t>ОАО Кондитерский комбинат "Кубань"</t>
  </si>
  <si>
    <t>2353005631</t>
  </si>
  <si>
    <t>26475825</t>
  </si>
  <si>
    <t>ООО "Чистый город"</t>
  </si>
  <si>
    <t>2353022813</t>
  </si>
  <si>
    <t>Утилизация (захоронение) твердых бытовых отходов и иные виды деятельности</t>
  </si>
  <si>
    <t>26473768</t>
  </si>
  <si>
    <t>МУП "ЖКХ Небугского сельского поселения"</t>
  </si>
  <si>
    <t>2365003131</t>
  </si>
  <si>
    <t>26355150</t>
  </si>
  <si>
    <t>ФГБОУ ВДЦ "Орленок"</t>
  </si>
  <si>
    <t>2355004390</t>
  </si>
  <si>
    <t>30993299</t>
  </si>
  <si>
    <t>ФГКУЗ "Санаторий "Солнечный" войск национальной гвардии Российской Федерации"</t>
  </si>
  <si>
    <t>2355000438</t>
  </si>
  <si>
    <t>30876488</t>
  </si>
  <si>
    <t>Туапсинский Филиал ООО "Газпром теплоэнерго Краснодар"</t>
  </si>
  <si>
    <t>236543001</t>
  </si>
  <si>
    <t>26318587</t>
  </si>
  <si>
    <t>АО "Успенский сахарник"</t>
  </si>
  <si>
    <t>235701001</t>
  </si>
  <si>
    <t>26516100</t>
  </si>
  <si>
    <t>ЗАО "Усть-Лабинсктеплоэнерго"</t>
  </si>
  <si>
    <t>2356038360</t>
  </si>
  <si>
    <t>28979699</t>
  </si>
  <si>
    <t>МБУ "Парк"</t>
  </si>
  <si>
    <t>2373007980</t>
  </si>
  <si>
    <t>26835302</t>
  </si>
  <si>
    <t>МБУ "Рассвет"</t>
  </si>
  <si>
    <t>2356048425</t>
  </si>
  <si>
    <t>26355154</t>
  </si>
  <si>
    <t>ООО "Флорентина"</t>
  </si>
  <si>
    <t>2373006344</t>
  </si>
  <si>
    <t>26355156</t>
  </si>
  <si>
    <t>АО "Предприятие "Усть-Лабинскрайгаз"</t>
  </si>
  <si>
    <t>2356036532</t>
  </si>
  <si>
    <t>26473836</t>
  </si>
  <si>
    <t>АО "ОC"</t>
  </si>
  <si>
    <t>2356039678</t>
  </si>
  <si>
    <t>26468685</t>
  </si>
  <si>
    <t>МУП "ЖКХ "Холмское"</t>
  </si>
  <si>
    <t>2323000330</t>
  </si>
  <si>
    <t>26468697</t>
  </si>
  <si>
    <t>МУП "Ольгинское ЖКХ"</t>
  </si>
  <si>
    <t>2323024764</t>
  </si>
  <si>
    <t>31077220</t>
  </si>
  <si>
    <t>ООО "МТС ЭНЕРГО"</t>
  </si>
  <si>
    <t>9709006506</t>
  </si>
  <si>
    <t>770901001</t>
  </si>
  <si>
    <t>26516342</t>
  </si>
  <si>
    <t>ООО "Тепловые сети Апшеронского района"</t>
  </si>
  <si>
    <t>2325020959</t>
  </si>
  <si>
    <t>232501001</t>
  </si>
  <si>
    <t>26477065</t>
  </si>
  <si>
    <t>МУП "Поселенческий водопровод"</t>
  </si>
  <si>
    <t>2360002180</t>
  </si>
  <si>
    <t>28507902</t>
  </si>
  <si>
    <t>ГБПОУ КК "БАК", Брюховецкий район</t>
  </si>
  <si>
    <t>2327001327</t>
  </si>
  <si>
    <t>26468799</t>
  </si>
  <si>
    <t>АО "Березанское ПЖКХ"</t>
  </si>
  <si>
    <t>2328017200</t>
  </si>
  <si>
    <t>26318590</t>
  </si>
  <si>
    <t>АО "Кубаньжелдормаш"</t>
  </si>
  <si>
    <t>2310042974</t>
  </si>
  <si>
    <t>26537654</t>
  </si>
  <si>
    <t>ГУП КК СВВУК "Курганинский групповой водопровод"</t>
  </si>
  <si>
    <t>2339015370</t>
  </si>
  <si>
    <t>30795751</t>
  </si>
  <si>
    <t>ООО "Вираж"</t>
  </si>
  <si>
    <t>7708250829</t>
  </si>
  <si>
    <t>770801001</t>
  </si>
  <si>
    <t>26355019</t>
  </si>
  <si>
    <t>ОАО "Компания Импульс "</t>
  </si>
  <si>
    <t>2311015116</t>
  </si>
  <si>
    <t>26355026</t>
  </si>
  <si>
    <t>ООО "Универсал-Плюс-Сервис"</t>
  </si>
  <si>
    <t>2308068559</t>
  </si>
  <si>
    <t>26355031</t>
  </si>
  <si>
    <t>АО "КНПЗ-КЭН"</t>
  </si>
  <si>
    <t>2309021440</t>
  </si>
  <si>
    <t>26355035</t>
  </si>
  <si>
    <t>ПАО "Краснодарзернопродукт"</t>
  </si>
  <si>
    <t>2310002604</t>
  </si>
  <si>
    <t>26383271</t>
  </si>
  <si>
    <t>Краснодарское УТТ и СТ ООО "Газпром трансгаз Краснодар"</t>
  </si>
  <si>
    <t>230802002</t>
  </si>
  <si>
    <t>26486600</t>
  </si>
  <si>
    <t>ОАО "Адыгэнергострой"</t>
  </si>
  <si>
    <t>0105027049</t>
  </si>
  <si>
    <t>26551242</t>
  </si>
  <si>
    <t>ООО «УК Ритейл-парк»</t>
  </si>
  <si>
    <t>2312132503</t>
  </si>
  <si>
    <t>26606488</t>
  </si>
  <si>
    <t>ООО "Кубаньречфлот-сервис"</t>
  </si>
  <si>
    <t>2309121163</t>
  </si>
  <si>
    <t>26653552</t>
  </si>
  <si>
    <t>ФГБУ "Краснодарская МВЛ"</t>
  </si>
  <si>
    <t>2308034630</t>
  </si>
  <si>
    <t>27188394</t>
  </si>
  <si>
    <t>Филиал  "Северо-Кавказский"  АО "Оборонэнерго"</t>
  </si>
  <si>
    <t>7704726225</t>
  </si>
  <si>
    <t>263243001</t>
  </si>
  <si>
    <t>27897001</t>
  </si>
  <si>
    <t>АО МПМК "Краснодарская - 1"</t>
  </si>
  <si>
    <t>2309001518</t>
  </si>
  <si>
    <t>28048596</t>
  </si>
  <si>
    <t>ООО "ЭксТех"</t>
  </si>
  <si>
    <t>2312181469</t>
  </si>
  <si>
    <t>28944782</t>
  </si>
  <si>
    <t>ООО "ИнжКомСтрой"</t>
  </si>
  <si>
    <t>2312214932</t>
  </si>
  <si>
    <t>28945946</t>
  </si>
  <si>
    <t>ООО "Сервис Юг"</t>
  </si>
  <si>
    <t>2309141730</t>
  </si>
  <si>
    <t>28957318</t>
  </si>
  <si>
    <t>ООО "Энерготрейд"</t>
  </si>
  <si>
    <t>2311175670</t>
  </si>
  <si>
    <t>30793860</t>
  </si>
  <si>
    <t>ООО "Альтернатива - Энерго-Сбыт"</t>
  </si>
  <si>
    <t>2312208086</t>
  </si>
  <si>
    <t>30920367</t>
  </si>
  <si>
    <t>ООО "Квант"</t>
  </si>
  <si>
    <t>2309137928</t>
  </si>
  <si>
    <t>30992313</t>
  </si>
  <si>
    <t>ООО "Теплоэнергетик"</t>
  </si>
  <si>
    <t>2311241073</t>
  </si>
  <si>
    <t>31237467</t>
  </si>
  <si>
    <t>ООО "Дельта"</t>
  </si>
  <si>
    <t>2308082850</t>
  </si>
  <si>
    <t>26530248</t>
  </si>
  <si>
    <t>ПАО "Новороссийский морской торговый порт"</t>
  </si>
  <si>
    <t>2315004404</t>
  </si>
  <si>
    <t>30802627</t>
  </si>
  <si>
    <t>ООО "ТермоТрон"</t>
  </si>
  <si>
    <t>5024159342</t>
  </si>
  <si>
    <t>26354999</t>
  </si>
  <si>
    <t>ООО "Тепловик"</t>
  </si>
  <si>
    <t>2301036935</t>
  </si>
  <si>
    <t>26468197</t>
  </si>
  <si>
    <t>АО «Анапа Водоканал»</t>
  </si>
  <si>
    <t>2301078639</t>
  </si>
  <si>
    <t>26509884</t>
  </si>
  <si>
    <t>ООО "Санаторий "С.С.С.Р."</t>
  </si>
  <si>
    <t>2317036306</t>
  </si>
  <si>
    <t>231701001</t>
  </si>
  <si>
    <t>30477549</t>
  </si>
  <si>
    <t>АО "Адлеркурорт"</t>
  </si>
  <si>
    <t>2317010611</t>
  </si>
  <si>
    <t>30837540</t>
  </si>
  <si>
    <t>ЗАО "Санаторий "Кудепста"</t>
  </si>
  <si>
    <t>2319004652</t>
  </si>
  <si>
    <t>31159739</t>
  </si>
  <si>
    <t>ООО "Чистый берег"</t>
  </si>
  <si>
    <t>2366003529</t>
  </si>
  <si>
    <t>236601001</t>
  </si>
  <si>
    <t>31209568</t>
  </si>
  <si>
    <t>ФГБУ "Юг Спорт"</t>
  </si>
  <si>
    <t>2319056379</t>
  </si>
  <si>
    <t>31214534</t>
  </si>
  <si>
    <t>ООО "СЗ ЧЕРНОМОР"</t>
  </si>
  <si>
    <t>2320225840</t>
  </si>
  <si>
    <t>26535421</t>
  </si>
  <si>
    <t>ПО "Дом торговли"</t>
  </si>
  <si>
    <t>2329017940</t>
  </si>
  <si>
    <t>26355112</t>
  </si>
  <si>
    <t>ОАО "Динсксахар"</t>
  </si>
  <si>
    <t>2330000524</t>
  </si>
  <si>
    <t>27991554</t>
  </si>
  <si>
    <t>ООО "Водоотведение"</t>
  </si>
  <si>
    <t>2373001297</t>
  </si>
  <si>
    <t>26468848</t>
  </si>
  <si>
    <t>МООО "Пластуновское ЖКХ"</t>
  </si>
  <si>
    <t>2330035319</t>
  </si>
  <si>
    <t>26468858</t>
  </si>
  <si>
    <t>МУП "Родное подворье"</t>
  </si>
  <si>
    <t>2330032780</t>
  </si>
  <si>
    <t>26473304</t>
  </si>
  <si>
    <t>АО "Содружество 92"</t>
  </si>
  <si>
    <t>2330015915</t>
  </si>
  <si>
    <t>26473374</t>
  </si>
  <si>
    <t>ООО ПКФ "Оптимус"</t>
  </si>
  <si>
    <t>2330024349</t>
  </si>
  <si>
    <t>30813169</t>
  </si>
  <si>
    <t>ООО "Альтернатива"</t>
  </si>
  <si>
    <t>2330036792</t>
  </si>
  <si>
    <t>26355015</t>
  </si>
  <si>
    <t>ЗАО "Санаторий Ейск"</t>
  </si>
  <si>
    <t>2306001189</t>
  </si>
  <si>
    <t>26355120</t>
  </si>
  <si>
    <t>ООО «Каневской ЗГА»</t>
  </si>
  <si>
    <t>2334013965</t>
  </si>
  <si>
    <t>26516731</t>
  </si>
  <si>
    <t>МУП Каневского района "Каневские тепловые сети"</t>
  </si>
  <si>
    <t>2334022039</t>
  </si>
  <si>
    <t>26470925</t>
  </si>
  <si>
    <t>ОАО "МОК "Братковский"</t>
  </si>
  <si>
    <t>2335012072</t>
  </si>
  <si>
    <t>26355124</t>
  </si>
  <si>
    <t>ЗАО "КМКК"</t>
  </si>
  <si>
    <t>2335013799</t>
  </si>
  <si>
    <t>26473342</t>
  </si>
  <si>
    <t>МУП "ЖКХ" Пролетарского сельского поселения</t>
  </si>
  <si>
    <t>2335014584</t>
  </si>
  <si>
    <t>26473344</t>
  </si>
  <si>
    <t>МУП "ЖКХ" Раздольненского сельского поселения</t>
  </si>
  <si>
    <t>2335014591</t>
  </si>
  <si>
    <t>26473346</t>
  </si>
  <si>
    <t>МУП "ЖКХ" Сергиевского сельского поселения</t>
  </si>
  <si>
    <t>2335014601</t>
  </si>
  <si>
    <t>26473353</t>
  </si>
  <si>
    <t>ОАО "Полтавский комбинат хлебопродуктов"</t>
  </si>
  <si>
    <t>2336004878</t>
  </si>
  <si>
    <t>26470955</t>
  </si>
  <si>
    <t>ЗАО "Родник Кавказа"</t>
  </si>
  <si>
    <t>2338009649</t>
  </si>
  <si>
    <t>26528220</t>
  </si>
  <si>
    <t>МУП МО Курганинский район "Курганинсктеплоэнерго"</t>
  </si>
  <si>
    <t>2339017924</t>
  </si>
  <si>
    <t>26470983</t>
  </si>
  <si>
    <t>МУ МПКХ ст.Ахметовской</t>
  </si>
  <si>
    <t>2314019292</t>
  </si>
  <si>
    <t>26355073</t>
  </si>
  <si>
    <t>МУ МПКХ ст.Вознесенской</t>
  </si>
  <si>
    <t>2314019278</t>
  </si>
  <si>
    <t>28953169</t>
  </si>
  <si>
    <t>МУП ЖКХ "Образцовое"</t>
  </si>
  <si>
    <t>2341013557</t>
  </si>
  <si>
    <t>26471220</t>
  </si>
  <si>
    <t>МУП "Бесленеевское"</t>
  </si>
  <si>
    <t>2342016455</t>
  </si>
  <si>
    <t>26471320</t>
  </si>
  <si>
    <t>АО "Ровненский элеватор"</t>
  </si>
  <si>
    <t>2344007569</t>
  </si>
  <si>
    <t>26490767</t>
  </si>
  <si>
    <t>МУП ОР КК "Теплоэнергия"</t>
  </si>
  <si>
    <t>2345011744</t>
  </si>
  <si>
    <t>26473531</t>
  </si>
  <si>
    <t>МУП ЖКХ "Новопетровское сельское поселение"</t>
  </si>
  <si>
    <t>2346016079</t>
  </si>
  <si>
    <t>26551826</t>
  </si>
  <si>
    <t>ООО "Афипский НПЗ"</t>
  </si>
  <si>
    <t>7704214548</t>
  </si>
  <si>
    <t>28981246</t>
  </si>
  <si>
    <t>ООО "Северский водоканал"</t>
  </si>
  <si>
    <t>2348036144</t>
  </si>
  <si>
    <t>30803716</t>
  </si>
  <si>
    <t>МУП "По благоустройству территории Геймановского сельского поселения Тбилисского района"</t>
  </si>
  <si>
    <t>2364013440</t>
  </si>
  <si>
    <t>26473640</t>
  </si>
  <si>
    <t>МУП "ТУ ЖКХ"</t>
  </si>
  <si>
    <t>2352040305</t>
  </si>
  <si>
    <t>30377855</t>
  </si>
  <si>
    <t>МУП "ЖКХ Тихорецкого района"</t>
  </si>
  <si>
    <t>2360008633</t>
  </si>
  <si>
    <t>26406417</t>
  </si>
  <si>
    <t>МУП "ЖКХ Терновского сельского поселения Тихорецкого района"</t>
  </si>
  <si>
    <t>2354009780</t>
  </si>
  <si>
    <t>26528286</t>
  </si>
  <si>
    <t>АО "Мясокомбинат "Тихорецкий"</t>
  </si>
  <si>
    <t>2321003688</t>
  </si>
  <si>
    <t>232101001</t>
  </si>
  <si>
    <t>26355152</t>
  </si>
  <si>
    <t>ФКУЗ "Санаторий "Сосновый" МВД России</t>
  </si>
  <si>
    <t>2355004898</t>
  </si>
  <si>
    <t>31296655</t>
  </si>
  <si>
    <t>МУП "Новомихайловское ВКХ"</t>
  </si>
  <si>
    <t>2365027333</t>
  </si>
  <si>
    <t>31291339</t>
  </si>
  <si>
    <t>МБУ "Альянс"</t>
  </si>
  <si>
    <t>2373015571</t>
  </si>
  <si>
    <t>31096364</t>
  </si>
  <si>
    <t>МБУ "Станичник"</t>
  </si>
  <si>
    <t>2356047943</t>
  </si>
  <si>
    <t>28943648</t>
  </si>
  <si>
    <t>ООО "ЭСК "Независимость"</t>
  </si>
  <si>
    <t>7701383354</t>
  </si>
  <si>
    <t>28056139</t>
  </si>
  <si>
    <t>ООО "Щербиновский коммунальщик"</t>
  </si>
  <si>
    <t>2361008770</t>
  </si>
  <si>
    <t>26816056</t>
  </si>
  <si>
    <t>Северо-Кавказская дирекция по тепловодоснабжению структурное подразделение Центральной дирекции по тепловодоснабжению - филиала ОАО "РЖД"</t>
  </si>
  <si>
    <t>616745019</t>
  </si>
  <si>
    <t>29648121</t>
  </si>
  <si>
    <t>ООО "Абинск-ТБО"</t>
  </si>
  <si>
    <t>2323027451</t>
  </si>
  <si>
    <t>Захоронение твердых бытовых отходов</t>
  </si>
  <si>
    <t>28533992</t>
  </si>
  <si>
    <t>МП "Апшеронск"</t>
  </si>
  <si>
    <t>2325011577</t>
  </si>
  <si>
    <t>Утилизация (захоронение) твердых бытовых отходов</t>
  </si>
  <si>
    <t>26468705</t>
  </si>
  <si>
    <t>МУП "Центральное хозяйственное объединение"</t>
  </si>
  <si>
    <t>2326008175</t>
  </si>
  <si>
    <t>26472870</t>
  </si>
  <si>
    <t>МУП "Успенское хозяйственное объединение"</t>
  </si>
  <si>
    <t>2326008400</t>
  </si>
  <si>
    <t>30803500</t>
  </si>
  <si>
    <t>ООО "Водопровод"</t>
  </si>
  <si>
    <t>2303026121</t>
  </si>
  <si>
    <t>30803505</t>
  </si>
  <si>
    <t>2303026146</t>
  </si>
  <si>
    <t>30803529</t>
  </si>
  <si>
    <t>ООО "Трансвод"</t>
  </si>
  <si>
    <t>2303026139</t>
  </si>
  <si>
    <t>30873875</t>
  </si>
  <si>
    <t>МУП "Коммунальник"</t>
  </si>
  <si>
    <t>2327014005</t>
  </si>
  <si>
    <t>30851087</t>
  </si>
  <si>
    <t>МУП "Исток"</t>
  </si>
  <si>
    <t>2327013996</t>
  </si>
  <si>
    <t>26318588</t>
  </si>
  <si>
    <t>ООО "Межрегиональная генерирующая компания"</t>
  </si>
  <si>
    <t>2308026647</t>
  </si>
  <si>
    <t>26824574</t>
  </si>
  <si>
    <t>ОАО "Армавирский Электротехнический завод"</t>
  </si>
  <si>
    <t>2302008440</t>
  </si>
  <si>
    <t>27683318</t>
  </si>
  <si>
    <t>ООО "Аполинария"</t>
  </si>
  <si>
    <t>2302029176</t>
  </si>
  <si>
    <t>26355011</t>
  </si>
  <si>
    <t>ЗАО " Санаторий "Горячий Ключ"</t>
  </si>
  <si>
    <t>2305001884</t>
  </si>
  <si>
    <t>26319792</t>
  </si>
  <si>
    <t>ООО "Краснодар Водоканал"</t>
  </si>
  <si>
    <t>2308111927</t>
  </si>
  <si>
    <t>26319811</t>
  </si>
  <si>
    <t>ООО "КВЭП"</t>
  </si>
  <si>
    <t>2311085794</t>
  </si>
  <si>
    <t>26324422</t>
  </si>
  <si>
    <t>Открытое акционерное общество "ГТ-ТЭЦ Энерго"</t>
  </si>
  <si>
    <t>7703311228</t>
  </si>
  <si>
    <t>770301001</t>
  </si>
  <si>
    <t>26355033</t>
  </si>
  <si>
    <t>ООО "Теплосервис-2000"</t>
  </si>
  <si>
    <t>2309080140</t>
  </si>
  <si>
    <t>26406211</t>
  </si>
  <si>
    <t>ООО "Русэнергоресурс"</t>
  </si>
  <si>
    <t>7706288496</t>
  </si>
  <si>
    <t>26468215</t>
  </si>
  <si>
    <t>МУП ВКХ "Водоканал"</t>
  </si>
  <si>
    <t>2311014031</t>
  </si>
  <si>
    <t>26516607</t>
  </si>
  <si>
    <t>ООО "Дунай"</t>
  </si>
  <si>
    <t>2308056962</t>
  </si>
  <si>
    <t>26551263</t>
  </si>
  <si>
    <t>Племзавод Учебно-опытное хозяйство "Краснодарское" КГАУ</t>
  </si>
  <si>
    <t>2311014546</t>
  </si>
  <si>
    <t>231102003</t>
  </si>
  <si>
    <t>26551273</t>
  </si>
  <si>
    <t>ООО «Крамис-К»</t>
  </si>
  <si>
    <t>2312230691</t>
  </si>
  <si>
    <t>27666060</t>
  </si>
  <si>
    <t>ООО "ВЭС-Мирный"</t>
  </si>
  <si>
    <t>2361005272</t>
  </si>
  <si>
    <t>28084316</t>
  </si>
  <si>
    <t>ИП Карапетян Л.К.</t>
  </si>
  <si>
    <t>231122656389</t>
  </si>
  <si>
    <t>28147378</t>
  </si>
  <si>
    <t>28221002</t>
  </si>
  <si>
    <t>ООО "ЮТЭП"</t>
  </si>
  <si>
    <t>2311151510</t>
  </si>
  <si>
    <t>28827616</t>
  </si>
  <si>
    <t>АО «АТЭК»</t>
  </si>
  <si>
    <t>30813873</t>
  </si>
  <si>
    <t>ООО КЭСК</t>
  </si>
  <si>
    <t>2309135367</t>
  </si>
  <si>
    <t>30840101</t>
  </si>
  <si>
    <t>ООО "ТД94"</t>
  </si>
  <si>
    <t>2309150358</t>
  </si>
  <si>
    <t>31238649</t>
  </si>
  <si>
    <t>ООО "Сервис-Проф-Энерго"</t>
  </si>
  <si>
    <t>2308247928</t>
  </si>
  <si>
    <t>31319623</t>
  </si>
  <si>
    <t>ООО "Теплопрофиль"</t>
  </si>
  <si>
    <t>2312279619</t>
  </si>
  <si>
    <t>26355077</t>
  </si>
  <si>
    <t>АО "Прибой"</t>
  </si>
  <si>
    <t>2315012170</t>
  </si>
  <si>
    <t>26355079</t>
  </si>
  <si>
    <t>АО "Новорослесэкспорт"</t>
  </si>
  <si>
    <t>2315014794</t>
  </si>
  <si>
    <t>26355009</t>
  </si>
  <si>
    <t>ООО ККП "Геленджиккурорт"</t>
  </si>
  <si>
    <t>2304034654</t>
  </si>
  <si>
    <t>26355091</t>
  </si>
  <si>
    <t>ФКУ «Санаторий Правда»</t>
  </si>
  <si>
    <t>2319022330</t>
  </si>
  <si>
    <t>26528683</t>
  </si>
  <si>
    <t>ФГБУ "Объединённый санаторий "Русь"</t>
  </si>
  <si>
    <t>2319023817</t>
  </si>
  <si>
    <t>26809129</t>
  </si>
  <si>
    <t>филиал ПАО "ОГК-2" - Адлерская ТЭС</t>
  </si>
  <si>
    <t>2607018122</t>
  </si>
  <si>
    <t>231743001</t>
  </si>
  <si>
    <t>28078270</t>
  </si>
  <si>
    <t>Федеральное государственное бюджетное учреждение дерматологический санаторий им Н.А.Семашко</t>
  </si>
  <si>
    <t>2318020997</t>
  </si>
  <si>
    <t>28146860</t>
  </si>
  <si>
    <t>АО "Интер РАО - Электрогенерация"</t>
  </si>
  <si>
    <t>770401001</t>
  </si>
  <si>
    <t>30894836</t>
  </si>
  <si>
    <t>ООО "Город Солнца"</t>
  </si>
  <si>
    <t>2320224042</t>
  </si>
  <si>
    <t>26473021</t>
  </si>
  <si>
    <t>Кавказский завод ЖБШ филиал ОАО "БЭТ"</t>
  </si>
  <si>
    <t>7708669867</t>
  </si>
  <si>
    <t>232902001</t>
  </si>
  <si>
    <t>30378177</t>
  </si>
  <si>
    <t>ИП КФХ Гончаров Н.В.</t>
  </si>
  <si>
    <t>231006302519</t>
  </si>
  <si>
    <t>26470803</t>
  </si>
  <si>
    <t>2333011443</t>
  </si>
  <si>
    <t>30809205</t>
  </si>
  <si>
    <t>ЗАО "Каневскагропромэнерго"</t>
  </si>
  <si>
    <t>2334001286</t>
  </si>
  <si>
    <t>30872330</t>
  </si>
  <si>
    <t>ООО "ТСК"</t>
  </si>
  <si>
    <t>2334025110</t>
  </si>
  <si>
    <t>28543804</t>
  </si>
  <si>
    <t>МУП "Благоустройство"</t>
  </si>
  <si>
    <t>2334020232</t>
  </si>
  <si>
    <t>26518989</t>
  </si>
  <si>
    <t>ОАО "Теплосервис"</t>
  </si>
  <si>
    <t>2335015394</t>
  </si>
  <si>
    <t>26470888</t>
  </si>
  <si>
    <t>МУП Кореновского городского поселения "ЖКХ"</t>
  </si>
  <si>
    <t>2335013397</t>
  </si>
  <si>
    <t>26318876</t>
  </si>
  <si>
    <t>АО "Мосэнергосбыт"</t>
  </si>
  <si>
    <t>7736520080</t>
  </si>
  <si>
    <t>26473394</t>
  </si>
  <si>
    <t>РМКП "Сервис"</t>
  </si>
  <si>
    <t>2339015814</t>
  </si>
  <si>
    <t>27755953</t>
  </si>
  <si>
    <t>ООО "ИВ-консалтинг"</t>
  </si>
  <si>
    <t>2340019323</t>
  </si>
  <si>
    <t>28137056</t>
  </si>
  <si>
    <t>МУМПКХ Каладжинского сельского поселения</t>
  </si>
  <si>
    <t>2314025722</t>
  </si>
  <si>
    <t>26355068</t>
  </si>
  <si>
    <t>ОАО "Сахарный завод "Лабинский"</t>
  </si>
  <si>
    <t>2314003380</t>
  </si>
  <si>
    <t>26471360</t>
  </si>
  <si>
    <t>ООО "Агрокомплекс Павловский"</t>
  </si>
  <si>
    <t>2346000304</t>
  </si>
  <si>
    <t>26471253</t>
  </si>
  <si>
    <t>ЗАО КСП "Хуторок"</t>
  </si>
  <si>
    <t>2343012990</t>
  </si>
  <si>
    <t>26471258</t>
  </si>
  <si>
    <t>МУП "Новокубанский городской водоканал"</t>
  </si>
  <si>
    <t>2343015616</t>
  </si>
  <si>
    <t>26473529</t>
  </si>
  <si>
    <t>МКП "Горизонт"</t>
  </si>
  <si>
    <t>2346015999</t>
  </si>
  <si>
    <t>26568272</t>
  </si>
  <si>
    <t>ООО «Львовский водоканал»</t>
  </si>
  <si>
    <t>2348028993</t>
  </si>
  <si>
    <t>28858932</t>
  </si>
  <si>
    <t>ООО "Кубаньводоканал"</t>
  </si>
  <si>
    <t>2312210286</t>
  </si>
  <si>
    <t>28142566</t>
  </si>
  <si>
    <t>МУП МО Староминский район  "Служба водоснабжения"</t>
  </si>
  <si>
    <t>2350012430</t>
  </si>
  <si>
    <t>235001001</t>
  </si>
  <si>
    <t>28263633</t>
  </si>
  <si>
    <t>МУП "Коммунальные услуги"</t>
  </si>
  <si>
    <t>2350012486</t>
  </si>
  <si>
    <t>30803692</t>
  </si>
  <si>
    <t>МУП "ЖКХ Алексее - Тенгинское"</t>
  </si>
  <si>
    <t>2364013514</t>
  </si>
  <si>
    <t>26528175</t>
  </si>
  <si>
    <t>РМУП "Тепловые сети" Темрюкского района</t>
  </si>
  <si>
    <t>2352016800</t>
  </si>
  <si>
    <t>26560527</t>
  </si>
  <si>
    <t>ООО "Техкомбытсервис"</t>
  </si>
  <si>
    <t>2353246933</t>
  </si>
  <si>
    <t>31220953</t>
  </si>
  <si>
    <t>ООО "МТС"</t>
  </si>
  <si>
    <t>2369006704</t>
  </si>
  <si>
    <t>26482207</t>
  </si>
  <si>
    <t>ООО "Наш хутор"</t>
  </si>
  <si>
    <t>2353024338</t>
  </si>
  <si>
    <t>30944119</t>
  </si>
  <si>
    <t>МУП "Городское хозяйство"</t>
  </si>
  <si>
    <t>2353011145</t>
  </si>
  <si>
    <t>26355145</t>
  </si>
  <si>
    <t>ОАО "Изумруд"</t>
  </si>
  <si>
    <t>2353002711</t>
  </si>
  <si>
    <t>26355160</t>
  </si>
  <si>
    <t>МУП "ЖКХ г. Туапсе"</t>
  </si>
  <si>
    <t>2365001416</t>
  </si>
  <si>
    <t>31222847</t>
  </si>
  <si>
    <t>ООО "ЮТЭК"</t>
  </si>
  <si>
    <t>2365027206</t>
  </si>
  <si>
    <t>30865368</t>
  </si>
  <si>
    <t>ООО "Теплоэнерго"</t>
  </si>
  <si>
    <t>2365025801</t>
  </si>
  <si>
    <t>28275611</t>
  </si>
  <si>
    <t>ООО "Трансэнергосеть"</t>
  </si>
  <si>
    <t>2365021532</t>
  </si>
  <si>
    <t>26532108</t>
  </si>
  <si>
    <t>МУП "Ресурс"</t>
  </si>
  <si>
    <t>2357006040</t>
  </si>
  <si>
    <t>26468677</t>
  </si>
  <si>
    <t>ОАО "ВОДОКАНАЛ"</t>
  </si>
  <si>
    <t>2323026257</t>
  </si>
  <si>
    <t>26468699</t>
  </si>
  <si>
    <t>ОАО "Водоканал Апшеронского района"</t>
  </si>
  <si>
    <t>2325019287</t>
  </si>
  <si>
    <t>27903086</t>
  </si>
  <si>
    <t>МУП БГП БР "Белореченские тепловые сети"</t>
  </si>
  <si>
    <t>2368003595</t>
  </si>
  <si>
    <t>27747002</t>
  </si>
  <si>
    <t>СПК (колхоз) "Новый путь"</t>
  </si>
  <si>
    <t>2327006445</t>
  </si>
  <si>
    <t>30855275</t>
  </si>
  <si>
    <t>МУП "Чепигинское"</t>
  </si>
  <si>
    <t>2327014340</t>
  </si>
  <si>
    <t>26468795</t>
  </si>
  <si>
    <t>Бейсужекское ММУП ЖКХ</t>
  </si>
  <si>
    <t>2328016005</t>
  </si>
  <si>
    <t>26468809</t>
  </si>
  <si>
    <t>Крупское МП "ЖКХ"</t>
  </si>
  <si>
    <t>2328016100</t>
  </si>
  <si>
    <t>26491555</t>
  </si>
  <si>
    <t>АО "Пластформ"</t>
  </si>
  <si>
    <t>2302012743</t>
  </si>
  <si>
    <t>26531972</t>
  </si>
  <si>
    <t>ФБУ ИК-4 УФСИН России по Краснодарскому краю</t>
  </si>
  <si>
    <t>2302031224</t>
  </si>
  <si>
    <t>26319796</t>
  </si>
  <si>
    <t>ООО "Энергоальянс"</t>
  </si>
  <si>
    <t>2310122757</t>
  </si>
  <si>
    <t>26319812</t>
  </si>
  <si>
    <t>ООО "ПХЦ-Алдан"</t>
  </si>
  <si>
    <t>2310073080</t>
  </si>
  <si>
    <t>26355052</t>
  </si>
  <si>
    <t>ФГУП "ЖКК"</t>
  </si>
  <si>
    <t>2311215718</t>
  </si>
  <si>
    <t>26355053</t>
  </si>
  <si>
    <t>АО "Краснодарский приборный завод "Каскад"</t>
  </si>
  <si>
    <t>2311085593</t>
  </si>
  <si>
    <t>26355055</t>
  </si>
  <si>
    <t>ПАО "Агрокомбинат "Тепличный"</t>
  </si>
  <si>
    <t>2312036895</t>
  </si>
  <si>
    <t>26516013</t>
  </si>
  <si>
    <t>ООО "МАРЭМ+"</t>
  </si>
  <si>
    <t>7702387915</t>
  </si>
  <si>
    <t>26518197</t>
  </si>
  <si>
    <t>АО "Краснодартеплосеть"</t>
  </si>
  <si>
    <t>2312122495</t>
  </si>
  <si>
    <t>26550612</t>
  </si>
  <si>
    <t>ФГБНУ ВНИИТТИ</t>
  </si>
  <si>
    <t>2311050287</t>
  </si>
  <si>
    <t>26559006</t>
  </si>
  <si>
    <t>ООО "КЭС"</t>
  </si>
  <si>
    <t>2308138781</t>
  </si>
  <si>
    <t>27202901</t>
  </si>
  <si>
    <t>ООО"МАйкопская ТЭЦ"</t>
  </si>
  <si>
    <t>0107019540</t>
  </si>
  <si>
    <t>27579156</t>
  </si>
  <si>
    <t>ГБУЗ "Детская краевая клиническая больница" ДЗ КК</t>
  </si>
  <si>
    <t>2309039134</t>
  </si>
  <si>
    <t>230000000</t>
  </si>
  <si>
    <t>28221434</t>
  </si>
  <si>
    <t>ИП Гредин Е.Ю.</t>
  </si>
  <si>
    <t>231102247885</t>
  </si>
  <si>
    <t>28493735</t>
  </si>
  <si>
    <t>ККО ОГО ВФСО "Динамо"</t>
  </si>
  <si>
    <t>2310000935</t>
  </si>
  <si>
    <t>28861442</t>
  </si>
  <si>
    <t>ООО "Ноябрь"</t>
  </si>
  <si>
    <t>2310165831</t>
  </si>
  <si>
    <t>30355315</t>
  </si>
  <si>
    <t>ООО"АКТОН"</t>
  </si>
  <si>
    <t>2364011796</t>
  </si>
  <si>
    <t>30371642</t>
  </si>
  <si>
    <t>ООО "Объединенный Водоканал"</t>
  </si>
  <si>
    <t>2311183939</t>
  </si>
  <si>
    <t>30436668</t>
  </si>
  <si>
    <t>ИП Газаралиева Г.П.</t>
  </si>
  <si>
    <t>615424127595</t>
  </si>
  <si>
    <t>30808984</t>
  </si>
  <si>
    <t>ООО "Кубаньсети"</t>
  </si>
  <si>
    <t>2312227025</t>
  </si>
  <si>
    <t>31216672</t>
  </si>
  <si>
    <t>ООО "ТехноГарант"</t>
  </si>
  <si>
    <t>2312264965</t>
  </si>
  <si>
    <t>31254823</t>
  </si>
  <si>
    <t>ООО "Вишневый сад"</t>
  </si>
  <si>
    <t>2311180198</t>
  </si>
  <si>
    <t>31278307</t>
  </si>
  <si>
    <t>ООО "Транзит-Энерго-Сбыт"</t>
  </si>
  <si>
    <t>2312271842</t>
  </si>
  <si>
    <t>26322043</t>
  </si>
  <si>
    <t>АО "Энергосервис"</t>
  </si>
  <si>
    <t>7709571825</t>
  </si>
  <si>
    <t>26472933</t>
  </si>
  <si>
    <t>филиал АО "АТЭК"  "Новороссийские тепловые сети"</t>
  </si>
  <si>
    <t>231503001</t>
  </si>
  <si>
    <t>26522205</t>
  </si>
  <si>
    <t>ООО "Межрегиональная энергосбытовая компания" (ООО "Межрегионсбыт")</t>
  </si>
  <si>
    <t>7704550388</t>
  </si>
  <si>
    <t>28136324</t>
  </si>
  <si>
    <t>МУП "Водоканал города Новороссийска"</t>
  </si>
  <si>
    <t>2315178760</t>
  </si>
  <si>
    <t>26528443</t>
  </si>
  <si>
    <t>АО "Теплоэнерго"</t>
  </si>
  <si>
    <t>2301080564</t>
  </si>
  <si>
    <t>28870481</t>
  </si>
  <si>
    <t>ООО "Аква"</t>
  </si>
  <si>
    <t>2301079456</t>
  </si>
  <si>
    <t>26529735</t>
  </si>
  <si>
    <t>ООО СХФ "Верлиока"</t>
  </si>
  <si>
    <t>2318014048</t>
  </si>
  <si>
    <t>27873181</t>
  </si>
  <si>
    <t>ООО "ЭНЕРГОГАРАНТ"</t>
  </si>
  <si>
    <t>2319050916</t>
  </si>
  <si>
    <t>30836721</t>
  </si>
  <si>
    <t>ООО "Норд-Фактор"</t>
  </si>
  <si>
    <t>7810412654</t>
  </si>
  <si>
    <t>781001001</t>
  </si>
  <si>
    <t>31314655</t>
  </si>
  <si>
    <t>ООО "ОРЭГ"</t>
  </si>
  <si>
    <t>2366007570</t>
  </si>
  <si>
    <t>26473008</t>
  </si>
  <si>
    <t>МП "Водоканал"</t>
  </si>
  <si>
    <t>2329018887</t>
  </si>
  <si>
    <t>27581284</t>
  </si>
  <si>
    <t>Филиал АО "АТЭК" "Гулькевичские тепловые сети"</t>
  </si>
  <si>
    <t>28135831</t>
  </si>
  <si>
    <t>ООО "ВН-Энерготрейд"</t>
  </si>
  <si>
    <t>5048024231</t>
  </si>
  <si>
    <t>504801001</t>
  </si>
  <si>
    <t>30939758</t>
  </si>
  <si>
    <t>ООО "Гирей-Сахар"</t>
  </si>
  <si>
    <t>2364009860</t>
  </si>
  <si>
    <t>26527846</t>
  </si>
  <si>
    <t>АО "Гулькевичирайгаз"</t>
  </si>
  <si>
    <t>2329004965</t>
  </si>
  <si>
    <t>30350494</t>
  </si>
  <si>
    <t>2373006016</t>
  </si>
  <si>
    <t>27674858</t>
  </si>
  <si>
    <t>ООО "ЕйскВодоканал"</t>
  </si>
  <si>
    <t>2361007449</t>
  </si>
  <si>
    <t>26475806</t>
  </si>
  <si>
    <t>МУП "ККБУ"</t>
  </si>
  <si>
    <t>2306016499</t>
  </si>
  <si>
    <t>28981442</t>
  </si>
  <si>
    <t>МУП "Дмитриевское"</t>
  </si>
  <si>
    <t>2364012158</t>
  </si>
  <si>
    <t>26473315</t>
  </si>
  <si>
    <t>МУП "Лосевское"</t>
  </si>
  <si>
    <t>2332017227</t>
  </si>
  <si>
    <t>31324012</t>
  </si>
  <si>
    <t>МУП "Водоканал" Кропоткинского городского поселения</t>
  </si>
  <si>
    <t>2364017910</t>
  </si>
  <si>
    <t>26470827</t>
  </si>
  <si>
    <t>ОАО "Водопровод"</t>
  </si>
  <si>
    <t>2334021204</t>
  </si>
  <si>
    <t>26473338</t>
  </si>
  <si>
    <t>МУП Новоберезанского сельского поселения Кореновского района "ЖКХ"</t>
  </si>
  <si>
    <t>2335014619</t>
  </si>
  <si>
    <t>31283668</t>
  </si>
  <si>
    <t>"НПХ "Кореновское" - филиал ФГБНУ "НЦЗ имени П.П. Лукьяненко"</t>
  </si>
  <si>
    <t>30435446</t>
  </si>
  <si>
    <t>ООО "ЮгЭнерго"</t>
  </si>
  <si>
    <t>2311198854</t>
  </si>
  <si>
    <t>30808980</t>
  </si>
  <si>
    <t>ООО "Агропромышленные активы"</t>
  </si>
  <si>
    <t>2337044288</t>
  </si>
  <si>
    <t>30891119</t>
  </si>
  <si>
    <t>Муниципальное казенное предприятие "Прометей"</t>
  </si>
  <si>
    <t>2339023950</t>
  </si>
  <si>
    <t>26473391</t>
  </si>
  <si>
    <t>ПМКП "Домострой"</t>
  </si>
  <si>
    <t>2339015807</t>
  </si>
  <si>
    <t>26473400</t>
  </si>
  <si>
    <t>ООО "Предприятие "Родник"</t>
  </si>
  <si>
    <t>2340019362</t>
  </si>
  <si>
    <t>26471081</t>
  </si>
  <si>
    <t>МУ МПКХ ст.Чамлыкской</t>
  </si>
  <si>
    <t>2314019285</t>
  </si>
  <si>
    <t>26471178</t>
  </si>
  <si>
    <t>МУП ЖКХ "Восточное"</t>
  </si>
  <si>
    <t>2341013973</t>
  </si>
  <si>
    <t>26355129</t>
  </si>
  <si>
    <t>МУПЖКХ "Первомайское", Ленинградский район</t>
  </si>
  <si>
    <t>2341013229</t>
  </si>
  <si>
    <t>30856184</t>
  </si>
  <si>
    <t>ООО "ЦУП ЖКХ"</t>
  </si>
  <si>
    <t>7811207760</t>
  </si>
  <si>
    <t>781101001</t>
  </si>
  <si>
    <t>26471200</t>
  </si>
  <si>
    <t>МУП "Псебайводоканал"</t>
  </si>
  <si>
    <t>2342016423</t>
  </si>
  <si>
    <t>26471225</t>
  </si>
  <si>
    <t>МУКП "Жилкомхоз" Костромское"</t>
  </si>
  <si>
    <t>2342016705</t>
  </si>
  <si>
    <t>26355132</t>
  </si>
  <si>
    <t>ОАО "Кристалл-2"</t>
  </si>
  <si>
    <t>2343000063</t>
  </si>
  <si>
    <t>26355133</t>
  </si>
  <si>
    <t>ФКП "Армавирская биофабрика"</t>
  </si>
  <si>
    <t>2343003392</t>
  </si>
  <si>
    <t>30431947</t>
  </si>
  <si>
    <t>2343009549</t>
  </si>
  <si>
    <t>27678020</t>
  </si>
  <si>
    <t>МУП "Советское МКХ"</t>
  </si>
  <si>
    <t>2372001880</t>
  </si>
  <si>
    <t>26471324</t>
  </si>
  <si>
    <t>МКУ "Новоивановское"</t>
  </si>
  <si>
    <t>2344013996</t>
  </si>
  <si>
    <t>28133583</t>
  </si>
  <si>
    <t>МУП «Водоканал»</t>
  </si>
  <si>
    <t>2360006114</t>
  </si>
  <si>
    <t>26471364</t>
  </si>
  <si>
    <t>МУП  ЖКХ "Новолеушковское"</t>
  </si>
  <si>
    <t>2346014900</t>
  </si>
  <si>
    <t>26471370</t>
  </si>
  <si>
    <t>МУП ЖКХ "Среднечелбасское сельское поселение"</t>
  </si>
  <si>
    <t>2346015533</t>
  </si>
  <si>
    <t>31065850</t>
  </si>
  <si>
    <t>МКП ЖКХ "Старолеушковское сельское поселение"Павловского района</t>
  </si>
  <si>
    <t>2346016706</t>
  </si>
  <si>
    <t>26473572</t>
  </si>
  <si>
    <t>МУП ЖКХ "Приазовское"</t>
  </si>
  <si>
    <t>2347012951</t>
  </si>
  <si>
    <t>28877485</t>
  </si>
  <si>
    <t>ООО "Азовский водоканал"</t>
  </si>
  <si>
    <t>2348036056</t>
  </si>
  <si>
    <t>28067723</t>
  </si>
  <si>
    <t>ОАО "Кавказ"</t>
  </si>
  <si>
    <t>2350010520</t>
  </si>
  <si>
    <t>30803686</t>
  </si>
  <si>
    <t>МУП "ЖКХ Марьинское"</t>
  </si>
  <si>
    <t>2364013458</t>
  </si>
  <si>
    <t>26760273</t>
  </si>
  <si>
    <t>МУП "По благоустройству территории Нововладимирского сельского поселения"</t>
  </si>
  <si>
    <t>2351011647</t>
  </si>
  <si>
    <t>27356441</t>
  </si>
  <si>
    <t>ООО "Биопотенциал"</t>
  </si>
  <si>
    <t>2309082108</t>
  </si>
  <si>
    <t>26473862</t>
  </si>
  <si>
    <t>МУП "ЖКХ-Фанагория"</t>
  </si>
  <si>
    <t>2352033259</t>
  </si>
  <si>
    <t>26505597</t>
  </si>
  <si>
    <t>филиал АО "АТЭК"  "Тимашевские тепловые сети"</t>
  </si>
  <si>
    <t>28446089</t>
  </si>
  <si>
    <t>МУП ЖКХ "Поселковое"</t>
  </si>
  <si>
    <t>2369002347</t>
  </si>
  <si>
    <t>26475760</t>
  </si>
  <si>
    <t>ООО "Энергосервис"</t>
  </si>
  <si>
    <t>2354007350</t>
  </si>
  <si>
    <t>30365586</t>
  </si>
  <si>
    <t>ООО "ТЭС"</t>
  </si>
  <si>
    <t>2360008665</t>
  </si>
  <si>
    <t>26319777</t>
  </si>
  <si>
    <t>ООО "РН-Туапсинский НПЗ"</t>
  </si>
  <si>
    <t>2365004375</t>
  </si>
  <si>
    <t>997250001</t>
  </si>
  <si>
    <t>26516316</t>
  </si>
  <si>
    <t>ООО "Усть-Лабинскгазстрой"</t>
  </si>
  <si>
    <t>2356036356</t>
  </si>
  <si>
    <t>28286747</t>
  </si>
  <si>
    <t>МБУ "Восхождение"</t>
  </si>
  <si>
    <t>2356048175</t>
  </si>
  <si>
    <t>26471627</t>
  </si>
  <si>
    <t>АО "Водопровод"</t>
  </si>
  <si>
    <t>2356047502</t>
  </si>
  <si>
    <t>31079963</t>
  </si>
  <si>
    <t>филиал ООО "РН-Транспорт"  в г. Славянск-на-Кубани</t>
  </si>
  <si>
    <t>0274089610</t>
  </si>
  <si>
    <t>237043001</t>
  </si>
  <si>
    <t>28446075</t>
  </si>
  <si>
    <t>МУП "Санитарная очистка"</t>
  </si>
  <si>
    <t>2326008182</t>
  </si>
  <si>
    <t>26468807</t>
  </si>
  <si>
    <t>Ирклиевское МУМП ЖКХ</t>
  </si>
  <si>
    <t>2328017369</t>
  </si>
  <si>
    <t>27579623</t>
  </si>
  <si>
    <t>ООО "НИИК "Инвест Т"</t>
  </si>
  <si>
    <t>2343019402</t>
  </si>
  <si>
    <t>28446276</t>
  </si>
  <si>
    <t>МУП г. Горячий Ключ "Водоканал"</t>
  </si>
  <si>
    <t>2305028371</t>
  </si>
  <si>
    <t>26355060</t>
  </si>
  <si>
    <t>ООО "ТД"СИА ГРУПП"</t>
  </si>
  <si>
    <t>2312090268</t>
  </si>
  <si>
    <t>26499763</t>
  </si>
  <si>
    <t>ОАО "Российские Железные Дороги"</t>
  </si>
  <si>
    <t>616745011</t>
  </si>
  <si>
    <t>26535660</t>
  </si>
  <si>
    <t>ООО "КубаньРесурс"</t>
  </si>
  <si>
    <t>2312125680</t>
  </si>
  <si>
    <t>26613700</t>
  </si>
  <si>
    <t>ООО "Гарант Энерго"</t>
  </si>
  <si>
    <t>7709782777</t>
  </si>
  <si>
    <t>26617350</t>
  </si>
  <si>
    <t>АО "Оборонэнергосбыт"</t>
  </si>
  <si>
    <t>7704731218</t>
  </si>
  <si>
    <t>773043001</t>
  </si>
  <si>
    <t>27544516</t>
  </si>
  <si>
    <t>ООО "Специализированный застройщик "Стройэлектросевкавмонтаж"</t>
  </si>
  <si>
    <t>2310056286</t>
  </si>
  <si>
    <t>28493941</t>
  </si>
  <si>
    <t>ИП Толстых А.С.</t>
  </si>
  <si>
    <t>230906355938</t>
  </si>
  <si>
    <t>30859276</t>
  </si>
  <si>
    <t>ООО УК "Коммуникации"</t>
  </si>
  <si>
    <t>2311130366</t>
  </si>
  <si>
    <t>30924762</t>
  </si>
  <si>
    <t>ООО "КубаньТеплоИнжиниринг"</t>
  </si>
  <si>
    <t>2311194722</t>
  </si>
  <si>
    <t>31020948</t>
  </si>
  <si>
    <t>АО "Объединение"</t>
  </si>
  <si>
    <t>2309145245</t>
  </si>
  <si>
    <t>31080021</t>
  </si>
  <si>
    <t>ООО "ВСВ -Водоканал"</t>
  </si>
  <si>
    <t>2311158509</t>
  </si>
  <si>
    <t>31205407</t>
  </si>
  <si>
    <t>ООО «ЭФСК»</t>
  </si>
  <si>
    <t>2310177890</t>
  </si>
  <si>
    <t>31238657</t>
  </si>
  <si>
    <t>ООО "Фул-Энерджи"</t>
  </si>
  <si>
    <t>2312271803</t>
  </si>
  <si>
    <t>31241304</t>
  </si>
  <si>
    <t>ООО "Капитал Груп"</t>
  </si>
  <si>
    <t>2310173536</t>
  </si>
  <si>
    <t>31286790</t>
  </si>
  <si>
    <t>ООО "Краснодарзернопродукт -Экспо"</t>
  </si>
  <si>
    <t>2310105350</t>
  </si>
  <si>
    <t>27994567</t>
  </si>
  <si>
    <t>ООО "Терра-Н"</t>
  </si>
  <si>
    <t>2315130328</t>
  </si>
  <si>
    <t>28821447</t>
  </si>
  <si>
    <t>ООО "Независимая Сбытовая Компания"</t>
  </si>
  <si>
    <t>2315186546</t>
  </si>
  <si>
    <t>28830246</t>
  </si>
  <si>
    <t>АО "ТНТ</t>
  </si>
  <si>
    <t>2315143060</t>
  </si>
  <si>
    <t>30859154</t>
  </si>
  <si>
    <t>ООО "Газпром добыча Оренбург"</t>
  </si>
  <si>
    <t>5610058025</t>
  </si>
  <si>
    <t>561001001</t>
  </si>
  <si>
    <t>31006022</t>
  </si>
  <si>
    <t>Общество с ограниченной отвественностью "Комфорт Сити"</t>
  </si>
  <si>
    <t>2301094373</t>
  </si>
  <si>
    <t>28817770</t>
  </si>
  <si>
    <t>ООО "Алга"</t>
  </si>
  <si>
    <t>2304036186</t>
  </si>
  <si>
    <t>31311451</t>
  </si>
  <si>
    <t>ООО "Юг-Энергосеть"</t>
  </si>
  <si>
    <t>2304073156</t>
  </si>
  <si>
    <t>26529731</t>
  </si>
  <si>
    <t>ЗАО "Черноморец"</t>
  </si>
  <si>
    <t>2318012629</t>
  </si>
  <si>
    <t>28061874</t>
  </si>
  <si>
    <t>АО "Международный аэропорт Сочи"</t>
  </si>
  <si>
    <t>2317044843</t>
  </si>
  <si>
    <t>28463019</t>
  </si>
  <si>
    <t>ЗАО СПА-отель "ВЕСНА"</t>
  </si>
  <si>
    <t>2317011051</t>
  </si>
  <si>
    <t>26992539</t>
  </si>
  <si>
    <t>ОАО "Гиркубс"</t>
  </si>
  <si>
    <t>2329005119</t>
  </si>
  <si>
    <t>28494405</t>
  </si>
  <si>
    <t>ООО "Энергосистема"</t>
  </si>
  <si>
    <t>7715887873</t>
  </si>
  <si>
    <t>30395497</t>
  </si>
  <si>
    <t>МУП "Привольное"</t>
  </si>
  <si>
    <t>2364012662</t>
  </si>
  <si>
    <t>30912373</t>
  </si>
  <si>
    <t>МУП "Казанское"</t>
  </si>
  <si>
    <t>2364015247</t>
  </si>
  <si>
    <t>26473323</t>
  </si>
  <si>
    <t>ООО  "СК "Октябрь"</t>
  </si>
  <si>
    <t>2333012101</t>
  </si>
  <si>
    <t>27968000</t>
  </si>
  <si>
    <t>ООО "Районная электросетевая компания"</t>
  </si>
  <si>
    <t>2334024251</t>
  </si>
  <si>
    <t>30371584</t>
  </si>
  <si>
    <t>МУП Челбасского сельского поселения Каневского района "Родник"</t>
  </si>
  <si>
    <t>2334025689</t>
  </si>
  <si>
    <t>26471642</t>
  </si>
  <si>
    <t>АО "Рассвет"</t>
  </si>
  <si>
    <t>2356045713</t>
  </si>
  <si>
    <t>26473336</t>
  </si>
  <si>
    <t>МУП ЖКХ "Станица"</t>
  </si>
  <si>
    <t>2335065067</t>
  </si>
  <si>
    <t>30920779</t>
  </si>
  <si>
    <t>ООО "Водоканал Крымск"</t>
  </si>
  <si>
    <t>2337034674</t>
  </si>
  <si>
    <t>31002897</t>
  </si>
  <si>
    <t>МКП "Аквасервис"</t>
  </si>
  <si>
    <t>2377000304</t>
  </si>
  <si>
    <t>26473383</t>
  </si>
  <si>
    <t>МКП "Михайловское"</t>
  </si>
  <si>
    <t>2339015878</t>
  </si>
  <si>
    <t>26508718</t>
  </si>
  <si>
    <t>ОАО "Нефтегазгеотерм"</t>
  </si>
  <si>
    <t>2630024131</t>
  </si>
  <si>
    <t>производство (некомбинированная выработка)</t>
  </si>
  <si>
    <t>26471203</t>
  </si>
  <si>
    <t>МУП ЖКХ "Беноковское"</t>
  </si>
  <si>
    <t>2342016670</t>
  </si>
  <si>
    <t>26825665</t>
  </si>
  <si>
    <t>МКУП "Сельское хозяйство"</t>
  </si>
  <si>
    <t>2343018825</t>
  </si>
  <si>
    <t>26471263</t>
  </si>
  <si>
    <t>АО "КЗ "Восход"</t>
  </si>
  <si>
    <t>2343011851</t>
  </si>
  <si>
    <t>26471295</t>
  </si>
  <si>
    <t>ООО "Коммунальщик"</t>
  </si>
  <si>
    <t>2343017973</t>
  </si>
  <si>
    <t>26471318</t>
  </si>
  <si>
    <t>МУ "Кубанское хозяйственное объединение"</t>
  </si>
  <si>
    <t>2344013964</t>
  </si>
  <si>
    <t>30384656</t>
  </si>
  <si>
    <t>2345010638</t>
  </si>
  <si>
    <t>26471366</t>
  </si>
  <si>
    <t>АО "Новопластуновское"</t>
  </si>
  <si>
    <t>2346000311</t>
  </si>
  <si>
    <t>26473537</t>
  </si>
  <si>
    <t>МУП ЖКХ "Северное"</t>
  </si>
  <si>
    <t>2346015950</t>
  </si>
  <si>
    <t>28493666</t>
  </si>
  <si>
    <t>ООО "СтройДизайн"</t>
  </si>
  <si>
    <t>2350010506</t>
  </si>
  <si>
    <t>Утилизация твердых бытовых отходов</t>
  </si>
  <si>
    <t>28982436</t>
  </si>
  <si>
    <t>АО "Монолит-ЛТД"</t>
  </si>
  <si>
    <t>2350000794</t>
  </si>
  <si>
    <t>27115698</t>
  </si>
  <si>
    <t>МУП "По благоустройству территории Ловлинского сельского поселения"</t>
  </si>
  <si>
    <t>2351012062</t>
  </si>
  <si>
    <t>26473858</t>
  </si>
  <si>
    <t>МУП "ЖКХ -Комбытсервис"</t>
  </si>
  <si>
    <t>2352033354</t>
  </si>
  <si>
    <t>26475696</t>
  </si>
  <si>
    <t>ООО "Коммунальник"</t>
  </si>
  <si>
    <t>2353246210</t>
  </si>
  <si>
    <t>30791641</t>
  </si>
  <si>
    <t>ООО "Тимашевский сахарный завод"</t>
  </si>
  <si>
    <t>2334024068</t>
  </si>
  <si>
    <t>31230239</t>
  </si>
  <si>
    <t>ООО "Вода-Тепло"</t>
  </si>
  <si>
    <t>2365003452</t>
  </si>
  <si>
    <t>26355153</t>
  </si>
  <si>
    <t>ФКУ ИК-2 УФСИН России по Краснодарскому краю</t>
  </si>
  <si>
    <t>2356037543</t>
  </si>
  <si>
    <t>31307256</t>
  </si>
  <si>
    <t>ГБУЗ "СПБ № 2"</t>
  </si>
  <si>
    <t>2323011726</t>
  </si>
  <si>
    <t>26318914</t>
  </si>
  <si>
    <t>АО "НЭСК"</t>
  </si>
  <si>
    <t>2308091759</t>
  </si>
  <si>
    <t>26318915</t>
  </si>
  <si>
    <t>ПАО "ТНС энерго Кубань"</t>
  </si>
  <si>
    <t>2308119595</t>
  </si>
  <si>
    <t>26530394</t>
  </si>
  <si>
    <t>ООО "Жилводсервис"</t>
  </si>
  <si>
    <t>2303025706</t>
  </si>
  <si>
    <t>28435972</t>
  </si>
  <si>
    <t>ООО "Агроснаб-1"</t>
  </si>
  <si>
    <t>2303028200</t>
  </si>
  <si>
    <t>26468737</t>
  </si>
  <si>
    <t>ООО "Брюховецкое водопроводное хозяйство"</t>
  </si>
  <si>
    <t>2327009679</t>
  </si>
  <si>
    <t>26473420</t>
  </si>
  <si>
    <t>ООО "Брюховецкое предприятие отвода и очистки стоков"</t>
  </si>
  <si>
    <t>2327009686</t>
  </si>
  <si>
    <t>26355107</t>
  </si>
  <si>
    <t>ЗАО "Кристалл"</t>
  </si>
  <si>
    <t>2328000140</t>
  </si>
  <si>
    <t>26319817</t>
  </si>
  <si>
    <t>ООО "Вегома"</t>
  </si>
  <si>
    <t>2302049260</t>
  </si>
  <si>
    <t>26355037</t>
  </si>
  <si>
    <t>ФГБОУ ВО КубГТУ</t>
  </si>
  <si>
    <t>2310018876</t>
  </si>
  <si>
    <t>26355044</t>
  </si>
  <si>
    <t>ООО "Славяне"</t>
  </si>
  <si>
    <t>2310097839</t>
  </si>
  <si>
    <t>26416221</t>
  </si>
  <si>
    <t>ООО "РН-Энерго"</t>
  </si>
  <si>
    <t>7706525041</t>
  </si>
  <si>
    <t>26611514</t>
  </si>
  <si>
    <t>ООО "ТранснефтьЭлектросетьСервис"</t>
  </si>
  <si>
    <t>6311049306</t>
  </si>
  <si>
    <t>631101001</t>
  </si>
  <si>
    <t>26651986</t>
  </si>
  <si>
    <t>АО "Оборонэнерго" Филиал "Южный"</t>
  </si>
  <si>
    <t>616543001</t>
  </si>
  <si>
    <t>26756281</t>
  </si>
  <si>
    <t>филиал "Южный" ОАО "Оборонэнергосбыт"</t>
  </si>
  <si>
    <t>230843001</t>
  </si>
  <si>
    <t>27890654</t>
  </si>
  <si>
    <t>ООО "АКСОЙ"</t>
  </si>
  <si>
    <t>2312171950</t>
  </si>
  <si>
    <t>27890708</t>
  </si>
  <si>
    <t>ООО "РОСТЭКЭЛЕКТРОСЕТИ"</t>
  </si>
  <si>
    <t>2312178995</t>
  </si>
  <si>
    <t>28508834</t>
  </si>
  <si>
    <t>ООО "Югстрой-Энергосбыт"</t>
  </si>
  <si>
    <t>2311156068</t>
  </si>
  <si>
    <t>28544300</t>
  </si>
  <si>
    <t>ООО "Югстрой-Электросеть"</t>
  </si>
  <si>
    <t>2311172038</t>
  </si>
  <si>
    <t>30352172</t>
  </si>
  <si>
    <t>ТСЖ ЖК "Солнечный"</t>
  </si>
  <si>
    <t>2311131112</t>
  </si>
  <si>
    <t>30432884</t>
  </si>
  <si>
    <t>ООО "ЭНЕРГОКОМ"</t>
  </si>
  <si>
    <t>2312229625</t>
  </si>
  <si>
    <t>231010001</t>
  </si>
  <si>
    <t>30858178</t>
  </si>
  <si>
    <t>ООО ФИК "Бизнес Проект"</t>
  </si>
  <si>
    <t>2309136240</t>
  </si>
  <si>
    <t>30892006</t>
  </si>
  <si>
    <t>АО "ВЕТРООГК"</t>
  </si>
  <si>
    <t>5036118291</t>
  </si>
  <si>
    <t>770501001</t>
  </si>
  <si>
    <t>31002183</t>
  </si>
  <si>
    <t>ООО "ЮгСети"</t>
  </si>
  <si>
    <t>2312258464</t>
  </si>
  <si>
    <t>31096626</t>
  </si>
  <si>
    <t>ООО "Энергосфера"</t>
  </si>
  <si>
    <t>2312255262</t>
  </si>
  <si>
    <t>28455265</t>
  </si>
  <si>
    <t>ООО "Мортранссервис - НХБ"</t>
  </si>
  <si>
    <t>2315025933</t>
  </si>
  <si>
    <t>31096034</t>
  </si>
  <si>
    <t>ОАО «Верхнебаканский цементный завод»</t>
  </si>
  <si>
    <t>2315076504</t>
  </si>
  <si>
    <t>27579515</t>
  </si>
  <si>
    <t>ФКУЗ "Санаторий "Прогресс" МВД России</t>
  </si>
  <si>
    <t>2319023221</t>
  </si>
  <si>
    <t>28261852</t>
  </si>
  <si>
    <t>ОАО "огк-2"</t>
  </si>
  <si>
    <t>2357005826</t>
  </si>
  <si>
    <t>30925726</t>
  </si>
  <si>
    <t>ООО "Прометей"</t>
  </si>
  <si>
    <t>2319061080</t>
  </si>
  <si>
    <t>26468852</t>
  </si>
  <si>
    <t>МУП ЖКХ Нововеличковское</t>
  </si>
  <si>
    <t>2330034763</t>
  </si>
  <si>
    <t>26562364</t>
  </si>
  <si>
    <t>2373008060</t>
  </si>
  <si>
    <t>26470809</t>
  </si>
  <si>
    <t>МУП "Куйбышевское ЖКХ"</t>
  </si>
  <si>
    <t>2333011676</t>
  </si>
  <si>
    <t>27581637</t>
  </si>
  <si>
    <t>ОАО "Россия"</t>
  </si>
  <si>
    <t>2334014285</t>
  </si>
  <si>
    <t>26531974</t>
  </si>
  <si>
    <t>МУП «Тепловые сети». Крыловский район</t>
  </si>
  <si>
    <t>2338011479</t>
  </si>
  <si>
    <t>28980056</t>
  </si>
  <si>
    <t>ООО "ТрансЛогистикГрупп</t>
  </si>
  <si>
    <t>7813600180</t>
  </si>
  <si>
    <t>781301001</t>
  </si>
  <si>
    <t>26473397</t>
  </si>
  <si>
    <t>МКП "Темиргоевское"</t>
  </si>
  <si>
    <t>2339015780</t>
  </si>
  <si>
    <t>28953464</t>
  </si>
  <si>
    <t>МУП "Западное ЖКХ"</t>
  </si>
  <si>
    <t>2341016131</t>
  </si>
  <si>
    <t>26471237</t>
  </si>
  <si>
    <t>МУП "Махошевское"</t>
  </si>
  <si>
    <t>2342016462</t>
  </si>
  <si>
    <t>26471244</t>
  </si>
  <si>
    <t>МУП "Ярославское"</t>
  </si>
  <si>
    <t>2342016416</t>
  </si>
  <si>
    <t>26530408</t>
  </si>
  <si>
    <t>МУП "Новый путь"</t>
  </si>
  <si>
    <t>2343019459</t>
  </si>
  <si>
    <t>26471358</t>
  </si>
  <si>
    <t>ООО "Спокойненское водопроводное хозяйство"</t>
  </si>
  <si>
    <t>2345010613</t>
  </si>
  <si>
    <t>26473559</t>
  </si>
  <si>
    <t>МУП НП «Водоканал»</t>
  </si>
  <si>
    <t>2347013024</t>
  </si>
  <si>
    <t>26473579</t>
  </si>
  <si>
    <t>МУП СП "Благоустройство"</t>
  </si>
  <si>
    <t>2347012888</t>
  </si>
  <si>
    <t>30924028</t>
  </si>
  <si>
    <t>ООО "Северское водоотведение"</t>
  </si>
  <si>
    <t>2348038254</t>
  </si>
  <si>
    <t>26537787</t>
  </si>
  <si>
    <t>ООО "ТЕПЛОВЫЕ СЕТИ"</t>
  </si>
  <si>
    <t>2348029080</t>
  </si>
  <si>
    <t>26507369</t>
  </si>
  <si>
    <t>МУП "Теплоэнергетик", Староминский район</t>
  </si>
  <si>
    <t>2350010979</t>
  </si>
  <si>
    <t>31309451</t>
  </si>
  <si>
    <t>МАУ "ЖКХ"</t>
  </si>
  <si>
    <t>2369007024</t>
  </si>
  <si>
    <t>26355098</t>
  </si>
  <si>
    <t>МУП ТГП ТР  "Тихорецктепло"</t>
  </si>
  <si>
    <t>2321009390</t>
  </si>
  <si>
    <t>26471516</t>
  </si>
  <si>
    <t>МУП ТГП ТР "Водоканал"</t>
  </si>
  <si>
    <t>2321003007</t>
  </si>
  <si>
    <t>26761123</t>
  </si>
  <si>
    <t>Филиал АО "Черномортранснефть" "ТРУМН"</t>
  </si>
  <si>
    <t>232103001</t>
  </si>
  <si>
    <t>26814881</t>
  </si>
  <si>
    <t>ПАО "Сургутнефтегаз" Оздоровительный трест " Сургут"</t>
  </si>
  <si>
    <t>8602060555</t>
  </si>
  <si>
    <t>860201001</t>
  </si>
  <si>
    <t>26491445</t>
  </si>
  <si>
    <t>АО "Туапсинский морской торговый порт"</t>
  </si>
  <si>
    <t>2322001997</t>
  </si>
  <si>
    <t>26471610</t>
  </si>
  <si>
    <t>МУП "Параллель"</t>
  </si>
  <si>
    <t>2357006587</t>
  </si>
  <si>
    <t>26471618</t>
  </si>
  <si>
    <t>МУП "Уруп"</t>
  </si>
  <si>
    <t>2357006690</t>
  </si>
  <si>
    <t>28980747</t>
  </si>
  <si>
    <t>МБУ "Возрождение"</t>
  </si>
  <si>
    <t>2356048249</t>
  </si>
  <si>
    <t>26518022</t>
  </si>
  <si>
    <t>МУП «Теплоэнерго» МО ЩР</t>
  </si>
  <si>
    <t>2361000740</t>
  </si>
  <si>
    <t>28951503</t>
  </si>
  <si>
    <t>МУП " ЖКХ Березанское"</t>
  </si>
  <si>
    <t>2362000559</t>
  </si>
  <si>
    <t>26531540</t>
  </si>
  <si>
    <t>ОАО "81 БТРЗ"</t>
  </si>
  <si>
    <t>2302060955</t>
  </si>
  <si>
    <t>26319769</t>
  </si>
  <si>
    <t>ПАО "Кубаньэнерго"</t>
  </si>
  <si>
    <t>2309001660</t>
  </si>
  <si>
    <t>26319785</t>
  </si>
  <si>
    <t>ОАО "Сатурн"</t>
  </si>
  <si>
    <t>2311006961</t>
  </si>
  <si>
    <t>26319787</t>
  </si>
  <si>
    <t>ООО "Электротранзит"</t>
  </si>
  <si>
    <t>2311097895</t>
  </si>
  <si>
    <t>26361070</t>
  </si>
  <si>
    <t>Филиал №1 ЗАО МПБК "Очаково"</t>
  </si>
  <si>
    <t>7729101200</t>
  </si>
  <si>
    <t>231102001</t>
  </si>
  <si>
    <t>26497668</t>
  </si>
  <si>
    <t>ООО "Транснефтьэнерго"</t>
  </si>
  <si>
    <t>7703552167</t>
  </si>
  <si>
    <t>772301001</t>
  </si>
  <si>
    <t>26528794</t>
  </si>
  <si>
    <t>ООО "Нефтегазтехнология - Ресурс"</t>
  </si>
  <si>
    <t>2308113794</t>
  </si>
  <si>
    <t>26606609</t>
  </si>
  <si>
    <t>ООО "Фирма "Нефтестройиндустрия-Юг"</t>
  </si>
  <si>
    <t>2312088075</t>
  </si>
  <si>
    <t>27919094</t>
  </si>
  <si>
    <t>ООО "Строй-Новация"</t>
  </si>
  <si>
    <t>2310037639</t>
  </si>
  <si>
    <t>28445382</t>
  </si>
  <si>
    <t>ООО "ЭМ-сеть"</t>
  </si>
  <si>
    <t>2310171514</t>
  </si>
  <si>
    <t>28467298</t>
  </si>
  <si>
    <t>ООО "Калининский водоканал"</t>
  </si>
  <si>
    <t>2311162294</t>
  </si>
  <si>
    <t>31191706</t>
  </si>
  <si>
    <t>2308251530</t>
  </si>
  <si>
    <t>31224712</t>
  </si>
  <si>
    <t>ООО "Сити-Энерджи"</t>
  </si>
  <si>
    <t>2312268053</t>
  </si>
  <si>
    <t>26355081</t>
  </si>
  <si>
    <t>ОАО "Новоросцемент"</t>
  </si>
  <si>
    <t>2315020195</t>
  </si>
  <si>
    <t>26355083</t>
  </si>
  <si>
    <t>Филиал "УПП № 422" ФГУП ГУССТ №4 при Спецстрое России</t>
  </si>
  <si>
    <t>2315078029</t>
  </si>
  <si>
    <t>28795114</t>
  </si>
  <si>
    <t>ДОЛ "Электрон" (ООО)</t>
  </si>
  <si>
    <t>2301034007</t>
  </si>
  <si>
    <t>26528210</t>
  </si>
  <si>
    <t>ОАО "Санаторий "Магадан"</t>
  </si>
  <si>
    <t>2318001955</t>
  </si>
  <si>
    <t>Оказание услуг в сфере очистки сточных вод</t>
  </si>
  <si>
    <t>28016695</t>
  </si>
  <si>
    <t>ООО "ЭнергоЭффективность"</t>
  </si>
  <si>
    <t>7706704202</t>
  </si>
  <si>
    <t>28797766</t>
  </si>
  <si>
    <t>Филиал ОАО "ФСК ЕЭС" Сочинское ПМЭС</t>
  </si>
  <si>
    <t>31204359</t>
  </si>
  <si>
    <t>ООО "УК "Оптимум сервис"</t>
  </si>
  <si>
    <t>2320246141</t>
  </si>
  <si>
    <t>27991628</t>
  </si>
  <si>
    <t>2373001280</t>
  </si>
  <si>
    <t>26647606</t>
  </si>
  <si>
    <t>МУ "Комсомолец"</t>
  </si>
  <si>
    <t>2361003532</t>
  </si>
  <si>
    <t>26468902</t>
  </si>
  <si>
    <t>АО "КЗЖБИ"</t>
  </si>
  <si>
    <t>2313014407</t>
  </si>
  <si>
    <t>26532030</t>
  </si>
  <si>
    <t>ООО "Теплосети"</t>
  </si>
  <si>
    <t>2333011450</t>
  </si>
  <si>
    <t>30811560</t>
  </si>
  <si>
    <t>ООО "Трансэнерго"</t>
  </si>
  <si>
    <t>2334025417</t>
  </si>
  <si>
    <t>26649162</t>
  </si>
  <si>
    <t>ООО "Новодеревянковский водозабор"</t>
  </si>
  <si>
    <t>2334022543</t>
  </si>
  <si>
    <t>26470929</t>
  </si>
  <si>
    <t>МУП "ЖКХ" Журавского поселения</t>
  </si>
  <si>
    <t>2335014760</t>
  </si>
  <si>
    <t>26473381</t>
  </si>
  <si>
    <t>МКП "Услуга"</t>
  </si>
  <si>
    <t>2339015691</t>
  </si>
  <si>
    <t>28815209</t>
  </si>
  <si>
    <t>МУ МПКХ ст.Владимирской</t>
  </si>
  <si>
    <t>2314019302</t>
  </si>
  <si>
    <t>26473411</t>
  </si>
  <si>
    <t>ГБПОУ КК ВТПП</t>
  </si>
  <si>
    <t>2314006695</t>
  </si>
  <si>
    <t>26473407</t>
  </si>
  <si>
    <t>ООО "Гидроснаб"</t>
  </si>
  <si>
    <t>2314021252</t>
  </si>
  <si>
    <t>26471176</t>
  </si>
  <si>
    <t>МУПЖКХ "Коммунальщик"</t>
  </si>
  <si>
    <t>2341014624</t>
  </si>
  <si>
    <t>28134153</t>
  </si>
  <si>
    <t>ООО "ЖКХ-Стройсервис"</t>
  </si>
  <si>
    <t>2341016237</t>
  </si>
  <si>
    <t>28860886</t>
  </si>
  <si>
    <t>МУП "ЖКХ Новоплатнировское"</t>
  </si>
  <si>
    <t>2341016893</t>
  </si>
  <si>
    <t>26471231</t>
  </si>
  <si>
    <t>МУП «Водоканал» Краснокутского с/п</t>
  </si>
  <si>
    <t>2342016374</t>
  </si>
  <si>
    <t>26471240</t>
  </si>
  <si>
    <t>МУП ЖКХ "Переправненское"</t>
  </si>
  <si>
    <t>2342016695</t>
  </si>
  <si>
    <t>26471268</t>
  </si>
  <si>
    <t>ЗАО имени Мичурина</t>
  </si>
  <si>
    <t>2343013168</t>
  </si>
  <si>
    <t>26355137</t>
  </si>
  <si>
    <t>ООО "Новопокровские тепловые сети"</t>
  </si>
  <si>
    <t>2344014340</t>
  </si>
  <si>
    <t>28510980</t>
  </si>
  <si>
    <t>ИП Антонян С.О.</t>
  </si>
  <si>
    <t>234500396232</t>
  </si>
  <si>
    <t>26581869</t>
  </si>
  <si>
    <t>ООО "Кубанская коммунальная компания"</t>
  </si>
  <si>
    <t>2346016720</t>
  </si>
  <si>
    <t>28445741</t>
  </si>
  <si>
    <t>МУП «ЖКХ Бородинское»</t>
  </si>
  <si>
    <t>2347015670</t>
  </si>
  <si>
    <t>26473575</t>
  </si>
  <si>
    <t>2347013031</t>
  </si>
  <si>
    <t>28175700</t>
  </si>
  <si>
    <t>ООО "Центрэнерго"</t>
  </si>
  <si>
    <t>7703728269</t>
  </si>
  <si>
    <t>26562799</t>
  </si>
  <si>
    <t>ООО "Транс-Водоканал"</t>
  </si>
  <si>
    <t>2348031315</t>
  </si>
  <si>
    <t>28265054</t>
  </si>
  <si>
    <t>ООО "ФКС"</t>
  </si>
  <si>
    <t>2348034370</t>
  </si>
  <si>
    <t>27115749</t>
  </si>
  <si>
    <t>МУП "Песчаное ЖКХ"</t>
  </si>
  <si>
    <t>2364001935</t>
  </si>
  <si>
    <t>28460387</t>
  </si>
  <si>
    <t>ЗАО "Таманьнефтегаз"</t>
  </si>
  <si>
    <t>2352013076</t>
  </si>
  <si>
    <t>26473704</t>
  </si>
  <si>
    <t>ООО "Ани"</t>
  </si>
  <si>
    <t>2354008018</t>
  </si>
  <si>
    <t>27660539</t>
  </si>
  <si>
    <t>АО «Интер РАО-Электрогенерация» филиал «Джубгинская ТЭС»</t>
  </si>
  <si>
    <t>26473867</t>
  </si>
  <si>
    <t>ОАО "Турбаза "Волна"</t>
  </si>
  <si>
    <t>2355000653</t>
  </si>
  <si>
    <t>26473799</t>
  </si>
  <si>
    <t>АО "База отдыха "Энергетик"</t>
  </si>
  <si>
    <t>2355016847</t>
  </si>
  <si>
    <t>26471601</t>
  </si>
  <si>
    <t>МУП "Кубанское"</t>
  </si>
  <si>
    <t>2357006717</t>
  </si>
  <si>
    <t>30383345</t>
  </si>
  <si>
    <t>ООО "Квадра"</t>
  </si>
  <si>
    <t>2373008895</t>
  </si>
  <si>
    <t>30913267</t>
  </si>
  <si>
    <t>МБУ "Город"</t>
  </si>
  <si>
    <t>2356045992</t>
  </si>
  <si>
    <t>26604087</t>
  </si>
  <si>
    <t>ОАО "Агентство развития Краснодарского края"</t>
  </si>
  <si>
    <t>2309092145</t>
  </si>
  <si>
    <t>Оснащение многоквартирных домов, жилых домов, дачных домов или садовых домов коллективными (общедомовыми) приборами учета воды</t>
  </si>
  <si>
    <t>Оснащение многоквартирных домов, жилых домов, дачных домов или садовых домов коллективными (общедомовыми) приборами учета электрической энергии</t>
  </si>
  <si>
    <t>Утвержденная программа в области энергосбережения</t>
  </si>
  <si>
    <t>Дата утверждения</t>
  </si>
  <si>
    <t>№ документа, утвердившего программу</t>
  </si>
  <si>
    <t>Ссылка на программу и утверждающий документ</t>
  </si>
  <si>
    <t>• На рабочем месте должен быть установлен MS Office 2007 SP3, 2010, 2013, 2016, 2019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 и выше: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(Книга Excel с поддержкой макросов). При работе в формате XLSB заметно быстрее происходит сохранение файла, а также уменьшается размер по сравнению с форматом XLS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</si>
  <si>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>1/17/2022  2:40:51 PM</t>
  </si>
  <si>
    <t>Проверка доступных обновлений...</t>
  </si>
  <si>
    <t>Информация</t>
  </si>
  <si>
    <t>1/17/2022  2:40:54 PM</t>
  </si>
  <si>
    <t>Нет доступных обновлений для отчёта с кодом PROG.ESB.FACT.3.23!</t>
  </si>
  <si>
    <t>1/17/2022  3:17:37 PM</t>
  </si>
  <si>
    <t>1/17/2022  3:17:39 PM</t>
  </si>
  <si>
    <t>-</t>
  </si>
  <si>
    <t>1/11/2024  12:32:20 PM</t>
  </si>
  <si>
    <t>1/15/2024  8:49:08 AM</t>
  </si>
  <si>
    <t>1/15/2024  8:49:10 AM</t>
  </si>
  <si>
    <t>1/15/2024  9:01:35 AM</t>
  </si>
  <si>
    <t>1/15/2024  9:01:36 AM</t>
  </si>
  <si>
    <t>350033, г. Краснодар, ул. Ставропольская, 3А</t>
  </si>
  <si>
    <t>27.04.2021</t>
  </si>
  <si>
    <t>б/н</t>
  </si>
  <si>
    <t>https://regportal-tariff.ru/disclo/get_file?p_guid=f986fcf3-6d69-42ea-be11-ef61c69cf97b</t>
  </si>
  <si>
    <t>Зенин Данил Иванович</t>
  </si>
  <si>
    <t>Специалист планово-экономического отдела</t>
  </si>
  <si>
    <t>+7 (861) 250-67-68</t>
  </si>
  <si>
    <t>zenindi@ensi23.ru</t>
  </si>
  <si>
    <t>1/17/2024  10:18:44 AM</t>
  </si>
  <si>
    <t>1/17/2024  10:18:45 AM</t>
  </si>
  <si>
    <t>1/18/2024  10:03:29 AM</t>
  </si>
  <si>
    <t>1/18/2024  10:03:31 AM</t>
  </si>
  <si>
    <t>руб.</t>
  </si>
  <si>
    <t>Программа энергосбережения и повышения энергоэффективности общества с ограниченной ответственностью "Энергосистемы" (ООО "ЭНСИ") на 2022-2026 годы</t>
  </si>
  <si>
    <t>1/18/2024  10:57:20 AM</t>
  </si>
  <si>
    <t>1/18/2024  10:57:22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</si>
</sst>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₽&quot;* #,##0_);_(&quot;₽&quot;* \(#,##0\);_(&quot;₽&quot;* &quot;-&quot;_);_(@_)"/>
    <numFmt numFmtId="165" formatCode="_(* #,##0_);_(* \(#,##0\);_(* &quot;-&quot;_);_(@_)"/>
    <numFmt numFmtId="166" formatCode="_(&quot;₽&quot;* #,##0.00_);_(&quot;₽&quot;* \(#,##0.00\);_(&quot;₽&quot;* &quot;-&quot;??_);_(@_)"/>
    <numFmt numFmtId="167" formatCode="_(* #,##0.00_);_(* \(#,##0.00\);_(* &quot;-&quot;??_);_(@_)"/>
    <numFmt numFmtId="168" formatCode="&quot;$&quot;#,##0_);[Red]\(&quot;$&quot;#,##0\)"/>
    <numFmt numFmtId="169" formatCode="_-* #,##0.00[$€-1]_-;\-* #,##0.00[$€-1]_-;_-* &quot;-&quot;??[$€-1]_-"/>
    <numFmt numFmtId="170" formatCode="#,##0.0"/>
    <numFmt numFmtId="171" formatCode="#,##0.000"/>
    <numFmt numFmtId="172" formatCode="#,##0.0000"/>
  </numFmts>
  <fonts count="66">
    <font>
      <sz val="9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sz val="8"/>
      <name val="Verdana"/>
      <family val="2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Tahoma"/>
      <family val="2"/>
      <charset val="204"/>
    </font>
    <font>
      <u/>
      <sz val="10"/>
      <color indexed="12"/>
      <name val="Arial Cyr"/>
      <charset val="204"/>
    </font>
    <font>
      <sz val="10"/>
      <name val="Times New Roman CYR"/>
      <charset val="204"/>
    </font>
    <font>
      <b/>
      <u/>
      <sz val="9"/>
      <color indexed="12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b/>
      <u/>
      <sz val="11"/>
      <name val="Tahoma"/>
      <family val="2"/>
      <charset val="204"/>
    </font>
    <font>
      <sz val="11"/>
      <name val="Tahoma"/>
      <family val="2"/>
      <charset val="204"/>
    </font>
    <font>
      <b/>
      <u/>
      <sz val="11"/>
      <color indexed="12"/>
      <name val="Tahoma"/>
      <family val="2"/>
      <charset val="204"/>
    </font>
    <font>
      <sz val="11"/>
      <color indexed="8"/>
      <name val="Tahoma"/>
      <family val="2"/>
      <charset val="204"/>
    </font>
    <font>
      <sz val="11"/>
      <color indexed="9"/>
      <name val="Tahoma"/>
      <family val="2"/>
      <charset val="204"/>
    </font>
    <font>
      <b/>
      <sz val="10"/>
      <name val="Tahoma"/>
      <family val="2"/>
      <charset val="204"/>
    </font>
    <font>
      <u/>
      <sz val="20"/>
      <color indexed="56"/>
      <name val="Tahoma"/>
      <family val="2"/>
      <charset val="204"/>
    </font>
    <font>
      <sz val="10"/>
      <color indexed="8"/>
      <name val="Tahoma"/>
      <family val="2"/>
      <charset val="204"/>
    </font>
    <font>
      <sz val="11"/>
      <color indexed="8"/>
      <name val="Marlett"/>
      <charset val="2"/>
    </font>
    <font>
      <b/>
      <sz val="10"/>
      <color indexed="8"/>
      <name val="Tahoma"/>
      <family val="2"/>
      <charset val="204"/>
    </font>
    <font>
      <sz val="9"/>
      <color indexed="11"/>
      <name val="Tahoma"/>
      <family val="2"/>
      <charset val="204"/>
    </font>
    <font>
      <sz val="9"/>
      <color indexed="8"/>
      <name val="Tahoma"/>
      <family val="2"/>
      <charset val="204"/>
    </font>
    <font>
      <u/>
      <sz val="9"/>
      <color indexed="62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  <charset val="204"/>
    </font>
    <font>
      <sz val="9"/>
      <name val="Courier New"/>
      <family val="3"/>
      <charset val="204"/>
    </font>
    <font>
      <sz val="9"/>
      <color indexed="81"/>
      <name val="Tahoma"/>
      <family val="2"/>
      <charset val="204"/>
    </font>
    <font>
      <u/>
      <sz val="9"/>
      <color theme="10"/>
      <name val="Tahoma"/>
      <family val="2"/>
      <charset val="204"/>
    </font>
    <font>
      <sz val="11"/>
      <color theme="0" tint="-0.499984740745262"/>
      <name val="Wingdings 2"/>
      <family val="1"/>
      <charset val="2"/>
    </font>
    <font>
      <sz val="1"/>
      <color theme="0"/>
      <name val="Tahoma"/>
      <family val="2"/>
      <charset val="204"/>
    </font>
    <font>
      <sz val="9"/>
      <color rgb="FF333399"/>
      <name val="Tahoma"/>
      <family val="2"/>
      <charset val="204"/>
    </font>
    <font>
      <sz val="8"/>
      <color theme="0"/>
      <name val="Tahoma"/>
      <family val="2"/>
      <charset val="204"/>
    </font>
    <font>
      <sz val="9"/>
      <color theme="0"/>
      <name val="Tahoma"/>
      <family val="2"/>
      <charset val="204"/>
    </font>
    <font>
      <sz val="8"/>
      <color theme="0" tint="-0.34998626667073579"/>
      <name val="Tahoma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9"/>
      <color theme="11"/>
      <name val="Tahoma"/>
      <family val="2"/>
      <charset val="204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lightDown">
        <fgColor theme="0" tint="-0.14996795556505021"/>
        <bgColor indexed="65"/>
      </patternFill>
    </fill>
    <fill>
      <patternFill patternType="solid">
        <fgColor theme="0"/>
        <bgColor indexed="64"/>
      </patternFill>
    </fill>
    <fill>
      <patternFill patternType="lightDown">
        <fgColor theme="0" tint="-0.14996795556505021"/>
        <bgColor theme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1">
    <xf numFmtId="49" fontId="0" fillId="0" borderId="0" applyBorder="0">
      <alignment vertical="top"/>
    </xf>
    <xf numFmtId="0" fontId="2" fillId="0" borderId="0"/>
    <xf numFmtId="169" fontId="2" fillId="0" borderId="0"/>
    <xf numFmtId="0" fontId="38" fillId="0" borderId="0"/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0" fontId="18" fillId="0" borderId="1" applyNumberFormat="0" applyAlignment="0">
      <protection locked="0"/>
    </xf>
    <xf numFmtId="168" fontId="3" fillId="0" borderId="0" applyFont="0" applyFill="0" applyBorder="0" applyAlignment="0" applyProtection="0"/>
    <xf numFmtId="170" fontId="5" fillId="2" borderId="0">
      <protection locked="0"/>
    </xf>
    <xf numFmtId="0" fontId="22" fillId="0" borderId="0" applyFill="0" applyBorder="0" applyProtection="0">
      <alignment vertical="center"/>
    </xf>
    <xf numFmtId="171" fontId="5" fillId="2" borderId="0">
      <protection locked="0"/>
    </xf>
    <xf numFmtId="172" fontId="5" fillId="2" borderId="0"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8" fillId="3" borderId="1" applyNumberFormat="0" applyAlignment="0"/>
    <xf numFmtId="0" fontId="19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22" fillId="0" borderId="0" applyFill="0" applyBorder="0" applyProtection="0">
      <alignment vertical="center"/>
    </xf>
    <xf numFmtId="0" fontId="22" fillId="0" borderId="0" applyFill="0" applyBorder="0" applyProtection="0">
      <alignment vertical="center"/>
    </xf>
    <xf numFmtId="49" fontId="25" fillId="4" borderId="2" applyNumberFormat="0">
      <alignment horizontal="center" vertical="center"/>
    </xf>
    <xf numFmtId="0" fontId="15" fillId="5" borderId="1" applyNumberFormat="0" applyAlignment="0" applyProtection="0"/>
    <xf numFmtId="49" fontId="41" fillId="0" borderId="0" applyNumberFormat="0" applyFill="0" applyBorder="0" applyAlignment="0" applyProtection="0">
      <alignment vertical="top"/>
    </xf>
    <xf numFmtId="0" fontId="19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49" fontId="5" fillId="0" borderId="0" applyBorder="0">
      <alignment vertical="top"/>
    </xf>
    <xf numFmtId="0" fontId="14" fillId="0" borderId="0"/>
    <xf numFmtId="0" fontId="34" fillId="6" borderId="0" applyNumberFormat="0" applyBorder="0" applyAlignment="0">
      <alignment horizontal="left" vertical="center"/>
    </xf>
    <xf numFmtId="0" fontId="1" fillId="0" borderId="0"/>
    <xf numFmtId="0" fontId="1" fillId="0" borderId="0"/>
    <xf numFmtId="49" fontId="5" fillId="6" borderId="0" applyBorder="0">
      <alignment vertical="top"/>
    </xf>
    <xf numFmtId="0" fontId="20" fillId="0" borderId="0"/>
    <xf numFmtId="0" fontId="17" fillId="0" borderId="0"/>
    <xf numFmtId="49" fontId="5" fillId="0" borderId="0" applyBorder="0">
      <alignment vertical="top"/>
    </xf>
    <xf numFmtId="0" fontId="1" fillId="0" borderId="0"/>
    <xf numFmtId="49" fontId="5" fillId="0" borderId="0" applyBorder="0">
      <alignment vertical="top"/>
    </xf>
    <xf numFmtId="0" fontId="1" fillId="0" borderId="0"/>
    <xf numFmtId="0" fontId="1" fillId="0" borderId="0"/>
    <xf numFmtId="0" fontId="11" fillId="0" borderId="0"/>
    <xf numFmtId="0" fontId="11" fillId="0" borderId="0"/>
    <xf numFmtId="0" fontId="12" fillId="0" borderId="0"/>
    <xf numFmtId="0" fontId="49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51" fillId="0" borderId="27" applyNumberFormat="0" applyFill="0" applyAlignment="0" applyProtection="0"/>
    <xf numFmtId="0" fontId="52" fillId="0" borderId="28" applyNumberFormat="0" applyFill="0" applyAlignment="0" applyProtection="0"/>
    <xf numFmtId="0" fontId="52" fillId="0" borderId="0" applyNumberFormat="0" applyFill="0" applyBorder="0" applyAlignment="0" applyProtection="0"/>
    <xf numFmtId="0" fontId="53" fillId="19" borderId="0" applyNumberFormat="0" applyBorder="0" applyAlignment="0" applyProtection="0"/>
    <xf numFmtId="0" fontId="54" fillId="20" borderId="0" applyNumberFormat="0" applyBorder="0" applyAlignment="0" applyProtection="0"/>
    <xf numFmtId="0" fontId="55" fillId="21" borderId="0" applyNumberFormat="0" applyBorder="0" applyAlignment="0" applyProtection="0"/>
    <xf numFmtId="0" fontId="56" fillId="22" borderId="29" applyNumberFormat="0" applyAlignment="0" applyProtection="0"/>
    <xf numFmtId="0" fontId="57" fillId="22" borderId="30" applyNumberFormat="0" applyAlignment="0" applyProtection="0"/>
    <xf numFmtId="0" fontId="58" fillId="0" borderId="31" applyNumberFormat="0" applyFill="0" applyAlignment="0" applyProtection="0"/>
    <xf numFmtId="0" fontId="59" fillId="23" borderId="32" applyNumberFormat="0" applyAlignment="0" applyProtection="0"/>
    <xf numFmtId="0" fontId="60" fillId="0" borderId="0" applyNumberFormat="0" applyFill="0" applyBorder="0" applyAlignment="0" applyProtection="0"/>
    <xf numFmtId="0" fontId="5" fillId="24" borderId="33" applyNumberFormat="0" applyFont="0" applyAlignment="0" applyProtection="0"/>
    <xf numFmtId="0" fontId="61" fillId="0" borderId="0" applyNumberFormat="0" applyFill="0" applyBorder="0" applyAlignment="0" applyProtection="0"/>
    <xf numFmtId="0" fontId="62" fillId="0" borderId="34" applyNumberFormat="0" applyFill="0" applyAlignment="0" applyProtection="0"/>
    <xf numFmtId="0" fontId="63" fillId="25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3" fillId="28" borderId="0" applyNumberFormat="0" applyBorder="0" applyAlignment="0" applyProtection="0"/>
    <xf numFmtId="0" fontId="63" fillId="29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3" fillId="32" borderId="0" applyNumberFormat="0" applyBorder="0" applyAlignment="0" applyProtection="0"/>
    <xf numFmtId="0" fontId="63" fillId="33" borderId="0" applyNumberFormat="0" applyBorder="0" applyAlignment="0" applyProtection="0"/>
    <xf numFmtId="0" fontId="64" fillId="34" borderId="0" applyNumberFormat="0" applyBorder="0" applyAlignment="0" applyProtection="0"/>
    <xf numFmtId="0" fontId="64" fillId="35" borderId="0" applyNumberFormat="0" applyBorder="0" applyAlignment="0" applyProtection="0"/>
    <xf numFmtId="0" fontId="63" fillId="36" borderId="0" applyNumberFormat="0" applyBorder="0" applyAlignment="0" applyProtection="0"/>
    <xf numFmtId="0" fontId="63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3" fillId="44" borderId="0" applyNumberFormat="0" applyBorder="0" applyAlignment="0" applyProtection="0"/>
    <xf numFmtId="0" fontId="63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7" borderId="0" applyNumberFormat="0" applyBorder="0" applyAlignment="0" applyProtection="0"/>
    <xf numFmtId="0" fontId="63" fillId="48" borderId="0" applyNumberFormat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9" fontId="65" fillId="0" borderId="0" applyNumberFormat="0" applyFill="0" applyBorder="0" applyAlignment="0" applyProtection="0">
      <alignment vertical="top"/>
    </xf>
    <xf numFmtId="49" fontId="65" fillId="0" borderId="0" applyNumberFormat="0" applyFill="0" applyBorder="0" applyAlignment="0" applyProtection="0">
      <alignment vertical="top"/>
    </xf>
  </cellStyleXfs>
  <cellXfs count="323">
    <xf numFmtId="49" fontId="0" fillId="0" borderId="0" xfId="0">
      <alignment vertical="top"/>
    </xf>
    <xf numFmtId="0" fontId="7" fillId="7" borderId="3" xfId="53" applyFont="1" applyFill="1" applyBorder="1" applyAlignment="1">
      <alignment horizontal="center" vertical="center"/>
    </xf>
    <xf numFmtId="0" fontId="13" fillId="0" borderId="0" xfId="49" applyFont="1"/>
    <xf numFmtId="0" fontId="7" fillId="7" borderId="3" xfId="49" applyFont="1" applyFill="1" applyBorder="1" applyAlignment="1">
      <alignment horizontal="center"/>
    </xf>
    <xf numFmtId="0" fontId="13" fillId="0" borderId="0" xfId="49" applyFont="1" applyAlignment="1">
      <alignment horizontal="center"/>
    </xf>
    <xf numFmtId="0" fontId="13" fillId="0" borderId="0" xfId="53" applyFont="1" applyAlignment="1">
      <alignment horizontal="right"/>
    </xf>
    <xf numFmtId="0" fontId="5" fillId="0" borderId="0" xfId="45" applyFont="1" applyAlignment="1">
      <alignment wrapText="1"/>
    </xf>
    <xf numFmtId="0" fontId="5" fillId="8" borderId="0" xfId="45" applyFont="1" applyFill="1" applyAlignment="1">
      <alignment wrapText="1"/>
    </xf>
    <xf numFmtId="0" fontId="13" fillId="0" borderId="0" xfId="50" applyFont="1" applyAlignment="1">
      <alignment vertical="center" wrapText="1"/>
    </xf>
    <xf numFmtId="49" fontId="13" fillId="0" borderId="0" xfId="49" applyNumberFormat="1" applyFont="1"/>
    <xf numFmtId="0" fontId="13" fillId="0" borderId="0" xfId="45" applyFont="1"/>
    <xf numFmtId="49" fontId="5" fillId="0" borderId="0" xfId="0" applyFont="1">
      <alignment vertical="top"/>
    </xf>
    <xf numFmtId="0" fontId="5" fillId="0" borderId="0" xfId="44" applyFont="1" applyAlignment="1">
      <alignment vertical="top" wrapText="1"/>
    </xf>
    <xf numFmtId="49" fontId="10" fillId="9" borderId="0" xfId="0" applyFont="1" applyFill="1" applyAlignment="1">
      <alignment horizontal="center" vertical="top"/>
    </xf>
    <xf numFmtId="0" fontId="0" fillId="10" borderId="0" xfId="0" applyNumberFormat="1" applyFill="1" applyAlignment="1">
      <alignment horizontal="right"/>
    </xf>
    <xf numFmtId="49" fontId="10" fillId="0" borderId="0" xfId="48" applyFont="1" applyAlignment="1">
      <alignment horizontal="center" vertical="center" wrapText="1"/>
    </xf>
    <xf numFmtId="49" fontId="5" fillId="0" borderId="0" xfId="48" applyAlignment="1">
      <alignment vertical="center" wrapText="1"/>
    </xf>
    <xf numFmtId="49" fontId="5" fillId="0" borderId="0" xfId="48" applyAlignment="1">
      <alignment horizontal="left" vertical="center" wrapText="1"/>
    </xf>
    <xf numFmtId="49" fontId="10" fillId="0" borderId="0" xfId="48" applyFont="1" applyAlignment="1">
      <alignment vertical="center"/>
    </xf>
    <xf numFmtId="0" fontId="42" fillId="0" borderId="0" xfId="42" applyFont="1" applyAlignment="1">
      <alignment horizontal="right" vertical="center" wrapText="1"/>
    </xf>
    <xf numFmtId="0" fontId="1" fillId="0" borderId="0" xfId="41"/>
    <xf numFmtId="0" fontId="7" fillId="8" borderId="0" xfId="45" applyFont="1" applyFill="1" applyAlignment="1">
      <alignment wrapText="1"/>
    </xf>
    <xf numFmtId="49" fontId="0" fillId="0" borderId="0" xfId="49" applyNumberFormat="1" applyFont="1"/>
    <xf numFmtId="0" fontId="5" fillId="8" borderId="0" xfId="45" applyFont="1" applyFill="1" applyAlignment="1">
      <alignment horizontal="center" vertical="center" wrapText="1"/>
    </xf>
    <xf numFmtId="0" fontId="5" fillId="8" borderId="0" xfId="45" applyFont="1" applyFill="1" applyAlignment="1">
      <alignment horizontal="right" wrapText="1"/>
    </xf>
    <xf numFmtId="0" fontId="5" fillId="8" borderId="0" xfId="45" applyFont="1" applyFill="1" applyAlignment="1">
      <alignment vertical="center" wrapText="1"/>
    </xf>
    <xf numFmtId="49" fontId="0" fillId="0" borderId="0" xfId="0" applyBorder="1">
      <alignment vertical="top"/>
    </xf>
    <xf numFmtId="49" fontId="43" fillId="0" borderId="0" xfId="0" applyFont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NumberFormat="1" applyBorder="1" applyAlignment="1">
      <alignment horizontal="right"/>
    </xf>
    <xf numFmtId="49" fontId="24" fillId="0" borderId="0" xfId="0" applyFont="1" applyAlignment="1">
      <alignment vertical="top" wrapText="1"/>
    </xf>
    <xf numFmtId="49" fontId="25" fillId="0" borderId="0" xfId="0" applyFont="1">
      <alignment vertical="top"/>
    </xf>
    <xf numFmtId="0" fontId="18" fillId="0" borderId="4" xfId="39" applyFont="1" applyBorder="1" applyAlignment="1">
      <alignment horizontal="justify" vertical="top" wrapText="1"/>
    </xf>
    <xf numFmtId="49" fontId="0" fillId="0" borderId="0" xfId="0" applyAlignment="1">
      <alignment vertical="top" wrapText="1"/>
    </xf>
    <xf numFmtId="0" fontId="5" fillId="8" borderId="0" xfId="49" applyFont="1" applyFill="1" applyAlignment="1">
      <alignment horizontal="center" vertical="center" wrapText="1"/>
    </xf>
    <xf numFmtId="0" fontId="5" fillId="8" borderId="0" xfId="45" applyFont="1" applyFill="1" applyAlignment="1">
      <alignment horizontal="right" wrapText="1" indent="1"/>
    </xf>
    <xf numFmtId="0" fontId="5" fillId="0" borderId="0" xfId="45" applyFont="1" applyAlignment="1">
      <alignment horizontal="right" wrapText="1" indent="1"/>
    </xf>
    <xf numFmtId="0" fontId="5" fillId="8" borderId="0" xfId="45" applyFont="1" applyFill="1" applyAlignment="1">
      <alignment horizontal="right" vertical="center" wrapText="1" indent="1"/>
    </xf>
    <xf numFmtId="0" fontId="0" fillId="0" borderId="0" xfId="49" applyFont="1"/>
    <xf numFmtId="0" fontId="18" fillId="0" borderId="0" xfId="39" applyFont="1" applyAlignment="1">
      <alignment horizontal="justify" vertical="top" wrapText="1"/>
    </xf>
    <xf numFmtId="49" fontId="0" fillId="11" borderId="3" xfId="0" applyFill="1" applyBorder="1" applyAlignment="1" applyProtection="1">
      <alignment horizontal="center" vertical="top"/>
      <protection locked="0"/>
    </xf>
    <xf numFmtId="0" fontId="7" fillId="0" borderId="0" xfId="45" applyFont="1" applyAlignment="1">
      <alignment vertical="center" wrapText="1"/>
    </xf>
    <xf numFmtId="0" fontId="5" fillId="0" borderId="0" xfId="45" applyFont="1" applyAlignment="1">
      <alignment horizontal="right" wrapText="1"/>
    </xf>
    <xf numFmtId="0" fontId="5" fillId="8" borderId="0" xfId="45" applyFont="1" applyFill="1" applyAlignment="1">
      <alignment horizontal="center" wrapText="1"/>
    </xf>
    <xf numFmtId="49" fontId="5" fillId="8" borderId="0" xfId="52" applyNumberFormat="1" applyFont="1" applyFill="1" applyAlignment="1">
      <alignment horizontal="right" vertical="center" wrapText="1" indent="1"/>
    </xf>
    <xf numFmtId="0" fontId="5" fillId="8" borderId="0" xfId="49" applyFont="1" applyFill="1" applyAlignment="1">
      <alignment vertical="center" wrapText="1"/>
    </xf>
    <xf numFmtId="0" fontId="5" fillId="0" borderId="0" xfId="45" applyFont="1" applyAlignment="1">
      <alignment horizontal="right" vertical="center" wrapText="1" indent="1"/>
    </xf>
    <xf numFmtId="49" fontId="5" fillId="8" borderId="0" xfId="51" applyNumberFormat="1" applyFont="1" applyFill="1" applyAlignment="1">
      <alignment horizontal="right" vertical="center" wrapText="1"/>
    </xf>
    <xf numFmtId="14" fontId="5" fillId="8" borderId="0" xfId="51" applyNumberFormat="1" applyFont="1" applyFill="1" applyAlignment="1">
      <alignment horizontal="center" vertical="center" wrapText="1"/>
    </xf>
    <xf numFmtId="49" fontId="0" fillId="12" borderId="0" xfId="0" applyFill="1" applyAlignment="1">
      <alignment vertical="center"/>
    </xf>
    <xf numFmtId="0" fontId="5" fillId="0" borderId="0" xfId="49" applyFont="1"/>
    <xf numFmtId="49" fontId="43" fillId="0" borderId="0" xfId="0" applyFont="1" applyAlignment="1"/>
    <xf numFmtId="49" fontId="43" fillId="0" borderId="0" xfId="0" applyFont="1" applyAlignment="1">
      <alignment horizontal="center"/>
    </xf>
    <xf numFmtId="49" fontId="7" fillId="0" borderId="0" xfId="0" applyFont="1" applyBorder="1" applyAlignment="1">
      <alignment horizontal="center" vertical="center" wrapText="1"/>
    </xf>
    <xf numFmtId="49" fontId="0" fillId="0" borderId="0" xfId="0" applyBorder="1" applyAlignment="1">
      <alignment horizontal="center" vertical="center" wrapText="1"/>
    </xf>
    <xf numFmtId="49" fontId="0" fillId="0" borderId="0" xfId="0" applyAlignment="1">
      <alignment vertical="center"/>
    </xf>
    <xf numFmtId="49" fontId="7" fillId="7" borderId="0" xfId="0" applyFont="1" applyFill="1" applyAlignment="1">
      <alignment horizontal="center" vertical="center"/>
    </xf>
    <xf numFmtId="49" fontId="43" fillId="0" borderId="0" xfId="0" applyFont="1">
      <alignment vertical="top"/>
    </xf>
    <xf numFmtId="0" fontId="26" fillId="0" borderId="0" xfId="43" applyNumberFormat="1" applyFont="1" applyFill="1" applyAlignment="1">
      <alignment wrapText="1"/>
    </xf>
    <xf numFmtId="49" fontId="27" fillId="0" borderId="0" xfId="43" applyFont="1" applyFill="1" applyAlignment="1">
      <alignment wrapText="1"/>
    </xf>
    <xf numFmtId="49" fontId="27" fillId="0" borderId="0" xfId="43" applyFont="1" applyFill="1" applyAlignment="1">
      <alignment vertical="center" wrapText="1"/>
    </xf>
    <xf numFmtId="49" fontId="28" fillId="0" borderId="0" xfId="43" applyFont="1" applyFill="1" applyAlignment="1">
      <alignment wrapText="1"/>
    </xf>
    <xf numFmtId="0" fontId="29" fillId="0" borderId="0" xfId="43" applyNumberFormat="1" applyFont="1" applyFill="1" applyAlignment="1">
      <alignment horizontal="left" vertical="center" wrapText="1"/>
    </xf>
    <xf numFmtId="49" fontId="30" fillId="0" borderId="0" xfId="43" applyFont="1" applyFill="1" applyBorder="1" applyAlignment="1">
      <alignment wrapText="1"/>
    </xf>
    <xf numFmtId="0" fontId="18" fillId="0" borderId="0" xfId="43" applyNumberFormat="1" applyFont="1" applyFill="1">
      <alignment vertical="top"/>
    </xf>
    <xf numFmtId="49" fontId="5" fillId="0" borderId="0" xfId="43" applyFill="1" applyAlignment="1">
      <alignment vertical="top" wrapText="1"/>
    </xf>
    <xf numFmtId="49" fontId="27" fillId="0" borderId="0" xfId="43" applyFont="1" applyFill="1" applyBorder="1" applyAlignment="1">
      <alignment wrapText="1"/>
    </xf>
    <xf numFmtId="49" fontId="31" fillId="0" borderId="0" xfId="43" applyFont="1" applyFill="1" applyBorder="1" applyAlignment="1">
      <alignment wrapText="1"/>
    </xf>
    <xf numFmtId="49" fontId="33" fillId="0" borderId="0" xfId="43" applyFont="1" applyFill="1" applyBorder="1" applyAlignment="1">
      <alignment horizontal="left" vertical="center" wrapText="1"/>
    </xf>
    <xf numFmtId="49" fontId="31" fillId="8" borderId="0" xfId="43" applyFont="1" applyFill="1" applyBorder="1" applyAlignment="1">
      <alignment wrapText="1"/>
    </xf>
    <xf numFmtId="49" fontId="18" fillId="0" borderId="0" xfId="38" applyFont="1" applyBorder="1" applyAlignment="1">
      <alignment horizontal="right" vertical="top" wrapText="1"/>
    </xf>
    <xf numFmtId="49" fontId="18" fillId="0" borderId="0" xfId="38" applyFont="1" applyBorder="1" applyAlignment="1">
      <alignment horizontal="left" vertical="top" wrapText="1"/>
    </xf>
    <xf numFmtId="49" fontId="31" fillId="0" borderId="0" xfId="38" applyFont="1" applyBorder="1" applyAlignment="1">
      <alignment vertical="top" wrapText="1"/>
    </xf>
    <xf numFmtId="49" fontId="18" fillId="0" borderId="0" xfId="38" applyFont="1" applyBorder="1" applyAlignment="1">
      <alignment vertical="top" wrapText="1"/>
    </xf>
    <xf numFmtId="49" fontId="31" fillId="0" borderId="0" xfId="38" applyFont="1" applyBorder="1" applyAlignment="1">
      <alignment wrapText="1"/>
    </xf>
    <xf numFmtId="0" fontId="35" fillId="0" borderId="0" xfId="43" applyNumberFormat="1" applyFont="1" applyFill="1" applyBorder="1" applyAlignment="1">
      <alignment vertical="center" wrapText="1"/>
    </xf>
    <xf numFmtId="0" fontId="35" fillId="0" borderId="0" xfId="43" applyNumberFormat="1" applyFont="1" applyFill="1" applyBorder="1" applyAlignment="1">
      <alignment vertical="top" wrapText="1"/>
    </xf>
    <xf numFmtId="49" fontId="21" fillId="0" borderId="0" xfId="33" applyNumberFormat="1" applyFont="1" applyFill="1" applyBorder="1" applyAlignment="1" applyProtection="1">
      <alignment wrapText="1"/>
    </xf>
    <xf numFmtId="49" fontId="21" fillId="0" borderId="0" xfId="33" applyNumberFormat="1" applyFont="1" applyFill="1" applyBorder="1" applyAlignment="1" applyProtection="1">
      <alignment horizontal="left" wrapText="1"/>
    </xf>
    <xf numFmtId="49" fontId="31" fillId="0" borderId="0" xfId="43" applyFont="1" applyFill="1" applyBorder="1" applyAlignment="1">
      <alignment horizontal="right" wrapText="1"/>
    </xf>
    <xf numFmtId="0" fontId="0" fillId="0" borderId="0" xfId="53" applyFont="1" applyAlignment="1">
      <alignment horizontal="right"/>
    </xf>
    <xf numFmtId="0" fontId="0" fillId="8" borderId="0" xfId="45" applyFont="1" applyFill="1" applyAlignment="1">
      <alignment horizontal="center" vertical="center" wrapText="1"/>
    </xf>
    <xf numFmtId="49" fontId="7" fillId="0" borderId="0" xfId="0" applyFont="1" applyBorder="1" applyAlignment="1">
      <alignment vertical="center"/>
    </xf>
    <xf numFmtId="49" fontId="5" fillId="12" borderId="0" xfId="0" applyFont="1" applyFill="1">
      <alignment vertical="top"/>
    </xf>
    <xf numFmtId="49" fontId="5" fillId="0" borderId="0" xfId="47" applyNumberFormat="1" applyFont="1"/>
    <xf numFmtId="0" fontId="39" fillId="0" borderId="0" xfId="47" applyFont="1"/>
    <xf numFmtId="49" fontId="5" fillId="0" borderId="0" xfId="46">
      <alignment vertical="top"/>
    </xf>
    <xf numFmtId="49" fontId="0" fillId="0" borderId="5" xfId="0" applyBorder="1" applyAlignment="1">
      <alignment horizontal="center" vertical="center"/>
    </xf>
    <xf numFmtId="49" fontId="5" fillId="8" borderId="0" xfId="51" applyNumberFormat="1" applyFont="1" applyFill="1" applyAlignment="1">
      <alignment horizontal="right" vertical="center" wrapText="1" indent="1"/>
    </xf>
    <xf numFmtId="49" fontId="5" fillId="0" borderId="0" xfId="51" applyNumberFormat="1" applyFont="1" applyAlignment="1">
      <alignment horizontal="right" vertical="center" wrapText="1" indent="1"/>
    </xf>
    <xf numFmtId="49" fontId="5" fillId="7" borderId="5" xfId="45" applyNumberFormat="1" applyFont="1" applyFill="1" applyBorder="1" applyAlignment="1">
      <alignment horizontal="center" vertical="center" wrapText="1"/>
    </xf>
    <xf numFmtId="49" fontId="0" fillId="16" borderId="6" xfId="0" applyFill="1" applyBorder="1" applyAlignment="1">
      <alignment horizontal="right"/>
    </xf>
    <xf numFmtId="0" fontId="43" fillId="0" borderId="0" xfId="0" applyNumberFormat="1" applyFont="1" applyBorder="1" applyAlignment="1">
      <alignment horizontal="right"/>
    </xf>
    <xf numFmtId="0" fontId="42" fillId="0" borderId="0" xfId="42" applyFont="1" applyAlignment="1">
      <alignment horizontal="left" vertical="center" wrapText="1"/>
    </xf>
    <xf numFmtId="49" fontId="44" fillId="16" borderId="7" xfId="0" applyFont="1" applyFill="1" applyBorder="1" applyAlignment="1">
      <alignment horizontal="left" vertical="center"/>
    </xf>
    <xf numFmtId="0" fontId="5" fillId="8" borderId="0" xfId="45" applyFont="1" applyFill="1" applyAlignment="1">
      <alignment horizontal="right" vertical="center" wrapText="1"/>
    </xf>
    <xf numFmtId="49" fontId="45" fillId="0" borderId="0" xfId="0" applyFont="1" applyAlignment="1"/>
    <xf numFmtId="0" fontId="0" fillId="0" borderId="0" xfId="50" applyFont="1" applyAlignment="1">
      <alignment vertical="center" wrapText="1"/>
    </xf>
    <xf numFmtId="49" fontId="0" fillId="2" borderId="5" xfId="0" applyFill="1" applyBorder="1" applyAlignment="1" applyProtection="1">
      <alignment horizontal="left" vertical="center" wrapText="1"/>
      <protection locked="0"/>
    </xf>
    <xf numFmtId="0" fontId="5" fillId="0" borderId="24" xfId="49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left" vertical="center" wrapText="1"/>
    </xf>
    <xf numFmtId="14" fontId="5" fillId="7" borderId="5" xfId="45" applyNumberFormat="1" applyFont="1" applyFill="1" applyBorder="1" applyAlignment="1">
      <alignment horizontal="center" vertical="center" wrapText="1"/>
    </xf>
    <xf numFmtId="0" fontId="18" fillId="0" borderId="0" xfId="23" applyFill="1" applyBorder="1" applyAlignment="1">
      <alignment vertical="top" wrapText="1"/>
    </xf>
    <xf numFmtId="49" fontId="0" fillId="13" borderId="5" xfId="49" applyNumberFormat="1" applyFont="1" applyFill="1" applyBorder="1" applyAlignment="1" applyProtection="1">
      <alignment horizontal="center" vertical="center" wrapText="1"/>
      <protection locked="0"/>
    </xf>
    <xf numFmtId="49" fontId="0" fillId="2" borderId="5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1" applyFont="1" applyAlignment="1">
      <alignment horizontal="center"/>
    </xf>
    <xf numFmtId="0" fontId="5" fillId="0" borderId="0" xfId="41" applyFont="1" applyAlignment="1">
      <alignment vertical="center" wrapText="1"/>
    </xf>
    <xf numFmtId="0" fontId="5" fillId="0" borderId="0" xfId="41" applyFont="1"/>
    <xf numFmtId="0" fontId="5" fillId="0" borderId="5" xfId="41" applyFont="1" applyBorder="1" applyAlignment="1">
      <alignment horizontal="left"/>
    </xf>
    <xf numFmtId="0" fontId="5" fillId="0" borderId="8" xfId="41" applyFont="1" applyBorder="1" applyAlignment="1">
      <alignment vertical="center" wrapText="1"/>
    </xf>
    <xf numFmtId="0" fontId="37" fillId="0" borderId="0" xfId="32" applyFont="1" applyAlignment="1" applyProtection="1"/>
    <xf numFmtId="49" fontId="5" fillId="17" borderId="5" xfId="41" applyNumberFormat="1" applyFont="1" applyFill="1" applyBorder="1" applyAlignment="1">
      <alignment horizontal="center" vertical="center"/>
    </xf>
    <xf numFmtId="0" fontId="5" fillId="17" borderId="6" xfId="41" applyFont="1" applyFill="1" applyBorder="1" applyAlignment="1">
      <alignment horizontal="left" vertical="center" wrapText="1"/>
    </xf>
    <xf numFmtId="0" fontId="5" fillId="0" borderId="9" xfId="41" applyFont="1" applyBorder="1" applyAlignment="1">
      <alignment horizontal="left"/>
    </xf>
    <xf numFmtId="0" fontId="5" fillId="0" borderId="5" xfId="41" applyFont="1" applyBorder="1" applyAlignment="1">
      <alignment horizontal="center" vertical="center"/>
    </xf>
    <xf numFmtId="49" fontId="5" fillId="0" borderId="5" xfId="41" applyNumberFormat="1" applyFont="1" applyBorder="1" applyAlignment="1">
      <alignment horizontal="center" vertical="center"/>
    </xf>
    <xf numFmtId="4" fontId="5" fillId="13" borderId="5" xfId="41" applyNumberFormat="1" applyFont="1" applyFill="1" applyBorder="1" applyAlignment="1" applyProtection="1">
      <alignment horizontal="right" vertical="center"/>
      <protection locked="0"/>
    </xf>
    <xf numFmtId="4" fontId="5" fillId="2" borderId="5" xfId="41" applyNumberFormat="1" applyFont="1" applyFill="1" applyBorder="1" applyAlignment="1" applyProtection="1">
      <alignment horizontal="right" vertical="center"/>
      <protection locked="0"/>
    </xf>
    <xf numFmtId="3" fontId="5" fillId="13" borderId="5" xfId="41" applyNumberFormat="1" applyFont="1" applyFill="1" applyBorder="1" applyAlignment="1" applyProtection="1">
      <alignment horizontal="right" vertical="center"/>
      <protection locked="0"/>
    </xf>
    <xf numFmtId="4" fontId="5" fillId="2" borderId="7" xfId="41" applyNumberFormat="1" applyFont="1" applyFill="1" applyBorder="1" applyAlignment="1" applyProtection="1">
      <alignment horizontal="right" vertical="center"/>
      <protection locked="0"/>
    </xf>
    <xf numFmtId="49" fontId="5" fillId="0" borderId="0" xfId="43" applyFill="1" applyBorder="1" applyAlignment="1">
      <alignment vertical="top" wrapText="1"/>
    </xf>
    <xf numFmtId="0" fontId="18" fillId="0" borderId="0" xfId="43" applyNumberFormat="1" applyFont="1" applyFill="1" applyBorder="1" applyAlignment="1">
      <alignment horizontal="left" vertical="top" wrapText="1"/>
    </xf>
    <xf numFmtId="49" fontId="5" fillId="0" borderId="10" xfId="43" applyFill="1" applyBorder="1" applyAlignment="1">
      <alignment vertical="top" wrapText="1"/>
    </xf>
    <xf numFmtId="49" fontId="31" fillId="0" borderId="11" xfId="43" applyFont="1" applyFill="1" applyBorder="1" applyAlignment="1">
      <alignment wrapText="1"/>
    </xf>
    <xf numFmtId="49" fontId="31" fillId="0" borderId="12" xfId="43" applyFont="1" applyFill="1" applyBorder="1" applyAlignment="1">
      <alignment wrapText="1"/>
    </xf>
    <xf numFmtId="49" fontId="32" fillId="0" borderId="12" xfId="43" applyFont="1" applyFill="1" applyBorder="1" applyAlignment="1">
      <alignment vertical="center" wrapText="1"/>
    </xf>
    <xf numFmtId="49" fontId="27" fillId="0" borderId="10" xfId="43" applyFont="1" applyFill="1" applyBorder="1" applyAlignment="1">
      <alignment wrapText="1"/>
    </xf>
    <xf numFmtId="49" fontId="31" fillId="0" borderId="10" xfId="43" applyFont="1" applyFill="1" applyBorder="1" applyAlignment="1">
      <alignment wrapText="1"/>
    </xf>
    <xf numFmtId="49" fontId="32" fillId="0" borderId="0" xfId="43" applyFont="1" applyFill="1" applyBorder="1" applyAlignment="1">
      <alignment vertical="center" wrapText="1"/>
    </xf>
    <xf numFmtId="49" fontId="32" fillId="0" borderId="0" xfId="43" applyFont="1" applyFill="1" applyBorder="1" applyAlignment="1">
      <alignment horizontal="center" vertical="center" wrapText="1"/>
    </xf>
    <xf numFmtId="49" fontId="33" fillId="0" borderId="10" xfId="43" applyFont="1" applyFill="1" applyBorder="1" applyAlignment="1">
      <alignment horizontal="left" vertical="center" wrapText="1"/>
    </xf>
    <xf numFmtId="49" fontId="33" fillId="0" borderId="13" xfId="43" applyFont="1" applyFill="1" applyBorder="1" applyAlignment="1">
      <alignment horizontal="left" vertical="center" wrapText="1"/>
    </xf>
    <xf numFmtId="49" fontId="35" fillId="2" borderId="11" xfId="40" applyNumberFormat="1" applyFont="1" applyFill="1" applyBorder="1" applyAlignment="1">
      <alignment horizontal="center" vertical="center" wrapText="1"/>
    </xf>
    <xf numFmtId="49" fontId="35" fillId="14" borderId="11" xfId="40" applyNumberFormat="1" applyFont="1" applyFill="1" applyBorder="1" applyAlignment="1">
      <alignment horizontal="center" vertical="center" wrapText="1"/>
    </xf>
    <xf numFmtId="49" fontId="35" fillId="7" borderId="11" xfId="40" applyNumberFormat="1" applyFont="1" applyFill="1" applyBorder="1" applyAlignment="1">
      <alignment horizontal="center" vertical="center" wrapText="1"/>
    </xf>
    <xf numFmtId="49" fontId="35" fillId="13" borderId="11" xfId="40" applyNumberFormat="1" applyFont="1" applyFill="1" applyBorder="1" applyAlignment="1" applyProtection="1">
      <alignment horizontal="center" vertical="center" wrapText="1"/>
      <protection locked="0"/>
    </xf>
    <xf numFmtId="49" fontId="27" fillId="0" borderId="14" xfId="43" applyFont="1" applyFill="1" applyBorder="1" applyAlignment="1">
      <alignment wrapText="1"/>
    </xf>
    <xf numFmtId="49" fontId="33" fillId="0" borderId="14" xfId="43" applyFont="1" applyFill="1" applyBorder="1" applyAlignment="1">
      <alignment horizontal="left" vertical="center" wrapText="1"/>
    </xf>
    <xf numFmtId="49" fontId="32" fillId="0" borderId="13" xfId="43" applyFont="1" applyFill="1" applyBorder="1" applyAlignment="1">
      <alignment vertical="center" wrapText="1"/>
    </xf>
    <xf numFmtId="0" fontId="46" fillId="8" borderId="0" xfId="45" applyFont="1" applyFill="1" applyAlignment="1">
      <alignment vertical="center" wrapText="1"/>
    </xf>
    <xf numFmtId="4" fontId="5" fillId="13" borderId="6" xfId="41" applyNumberFormat="1" applyFont="1" applyFill="1" applyBorder="1" applyAlignment="1" applyProtection="1">
      <alignment horizontal="right" vertical="center"/>
      <protection locked="0"/>
    </xf>
    <xf numFmtId="2" fontId="5" fillId="7" borderId="5" xfId="41" applyNumberFormat="1" applyFont="1" applyFill="1" applyBorder="1" applyAlignment="1">
      <alignment horizontal="right" vertical="center"/>
    </xf>
    <xf numFmtId="2" fontId="5" fillId="7" borderId="6" xfId="41" applyNumberFormat="1" applyFont="1" applyFill="1" applyBorder="1" applyAlignment="1">
      <alignment horizontal="right" vertical="center"/>
    </xf>
    <xf numFmtId="49" fontId="0" fillId="0" borderId="0" xfId="0" applyAlignment="1">
      <alignment horizontal="right" vertical="top"/>
    </xf>
    <xf numFmtId="0" fontId="5" fillId="0" borderId="0" xfId="41" applyFont="1" applyAlignment="1">
      <alignment horizontal="right"/>
    </xf>
    <xf numFmtId="3" fontId="5" fillId="13" borderId="5" xfId="41" applyNumberFormat="1" applyFont="1" applyFill="1" applyBorder="1" applyAlignment="1" applyProtection="1">
      <alignment vertical="center"/>
      <protection locked="0"/>
    </xf>
    <xf numFmtId="4" fontId="5" fillId="2" borderId="7" xfId="41" applyNumberFormat="1" applyFont="1" applyFill="1" applyBorder="1" applyAlignment="1" applyProtection="1">
      <alignment vertical="center"/>
      <protection locked="0"/>
    </xf>
    <xf numFmtId="4" fontId="5" fillId="2" borderId="5" xfId="41" applyNumberFormat="1" applyFont="1" applyFill="1" applyBorder="1" applyAlignment="1" applyProtection="1">
      <alignment vertical="center"/>
      <protection locked="0"/>
    </xf>
    <xf numFmtId="3" fontId="5" fillId="2" borderId="5" xfId="41" applyNumberFormat="1" applyFont="1" applyFill="1" applyBorder="1" applyAlignment="1" applyProtection="1">
      <alignment horizontal="right" vertical="center"/>
      <protection locked="0"/>
    </xf>
    <xf numFmtId="3" fontId="5" fillId="7" borderId="5" xfId="41" applyNumberFormat="1" applyFont="1" applyFill="1" applyBorder="1" applyAlignment="1">
      <alignment horizontal="right" vertical="center"/>
    </xf>
    <xf numFmtId="49" fontId="5" fillId="13" borderId="5" xfId="41" applyNumberFormat="1" applyFont="1" applyFill="1" applyBorder="1" applyAlignment="1" applyProtection="1">
      <alignment horizontal="left" vertical="center" wrapText="1" indent="2"/>
      <protection locked="0"/>
    </xf>
    <xf numFmtId="49" fontId="5" fillId="13" borderId="5" xfId="41" applyNumberFormat="1" applyFont="1" applyFill="1" applyBorder="1" applyAlignment="1" applyProtection="1">
      <alignment horizontal="center" vertical="center" wrapText="1"/>
      <protection locked="0"/>
    </xf>
    <xf numFmtId="4" fontId="5" fillId="8" borderId="5" xfId="41" applyNumberFormat="1" applyFont="1" applyFill="1" applyBorder="1" applyAlignment="1">
      <alignment horizontal="right" vertical="center"/>
    </xf>
    <xf numFmtId="49" fontId="5" fillId="8" borderId="5" xfId="41" applyNumberFormat="1" applyFont="1" applyFill="1" applyBorder="1" applyAlignment="1">
      <alignment horizontal="center" vertical="center" wrapText="1"/>
    </xf>
    <xf numFmtId="0" fontId="5" fillId="7" borderId="5" xfId="41" applyFont="1" applyFill="1" applyBorder="1" applyAlignment="1">
      <alignment horizontal="right" vertical="center"/>
    </xf>
    <xf numFmtId="49" fontId="0" fillId="0" borderId="0" xfId="0" applyBorder="1" applyAlignment="1">
      <alignment horizontal="center" vertical="center"/>
    </xf>
    <xf numFmtId="49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center" vertical="center"/>
    </xf>
    <xf numFmtId="49" fontId="0" fillId="0" borderId="9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5" fillId="0" borderId="9" xfId="41" applyFont="1" applyBorder="1" applyAlignment="1">
      <alignment horizontal="center" vertical="center"/>
    </xf>
    <xf numFmtId="49" fontId="0" fillId="0" borderId="15" xfId="0" applyBorder="1" applyAlignment="1">
      <alignment horizontal="left" vertical="center"/>
    </xf>
    <xf numFmtId="1" fontId="0" fillId="0" borderId="1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right" vertical="center"/>
    </xf>
    <xf numFmtId="0" fontId="5" fillId="0" borderId="5" xfId="41" applyFont="1" applyBorder="1" applyAlignment="1">
      <alignment vertical="center" wrapText="1"/>
    </xf>
    <xf numFmtId="0" fontId="0" fillId="0" borderId="6" xfId="0" applyNumberFormat="1" applyBorder="1" applyAlignment="1">
      <alignment horizontal="left" vertical="center" wrapText="1"/>
    </xf>
    <xf numFmtId="0" fontId="0" fillId="0" borderId="5" xfId="0" applyNumberFormat="1" applyBorder="1" applyAlignment="1">
      <alignment horizontal="left" vertical="center" wrapText="1"/>
    </xf>
    <xf numFmtId="0" fontId="0" fillId="0" borderId="5" xfId="0" applyNumberFormat="1" applyBorder="1" applyAlignment="1">
      <alignment horizontal="left" vertical="center" wrapText="1" indent="1"/>
    </xf>
    <xf numFmtId="0" fontId="0" fillId="0" borderId="17" xfId="41" applyFont="1" applyBorder="1" applyAlignment="1">
      <alignment horizontal="center" vertical="center" wrapText="1"/>
    </xf>
    <xf numFmtId="0" fontId="47" fillId="0" borderId="18" xfId="41" applyFont="1" applyBorder="1" applyAlignment="1">
      <alignment horizontal="center" vertical="center"/>
    </xf>
    <xf numFmtId="49" fontId="5" fillId="13" borderId="5" xfId="41" applyNumberFormat="1" applyFont="1" applyFill="1" applyBorder="1" applyAlignment="1" applyProtection="1">
      <alignment horizontal="left" vertical="center" wrapText="1" indent="1"/>
      <protection locked="0"/>
    </xf>
    <xf numFmtId="0" fontId="7" fillId="0" borderId="0" xfId="41" applyFont="1" applyAlignment="1">
      <alignment horizontal="center"/>
    </xf>
    <xf numFmtId="0" fontId="5" fillId="0" borderId="0" xfId="41" applyFont="1" applyAlignment="1">
      <alignment horizontal="left" vertical="center"/>
    </xf>
    <xf numFmtId="0" fontId="5" fillId="0" borderId="17" xfId="41" applyFont="1" applyBorder="1" applyAlignment="1">
      <alignment horizontal="center" vertical="center" wrapText="1"/>
    </xf>
    <xf numFmtId="49" fontId="5" fillId="0" borderId="9" xfId="41" applyNumberFormat="1" applyFont="1" applyBorder="1" applyAlignment="1">
      <alignment horizontal="center" vertical="center"/>
    </xf>
    <xf numFmtId="49" fontId="5" fillId="17" borderId="5" xfId="41" applyNumberFormat="1" applyFont="1" applyFill="1" applyBorder="1" applyAlignment="1">
      <alignment horizontal="left" vertical="center" wrapText="1" indent="1"/>
    </xf>
    <xf numFmtId="0" fontId="46" fillId="18" borderId="6" xfId="41" applyFont="1" applyFill="1" applyBorder="1" applyAlignment="1">
      <alignment horizontal="center" vertical="center"/>
    </xf>
    <xf numFmtId="0" fontId="46" fillId="18" borderId="19" xfId="41" applyFont="1" applyFill="1" applyBorder="1"/>
    <xf numFmtId="0" fontId="5" fillId="16" borderId="19" xfId="41" applyFont="1" applyFill="1" applyBorder="1" applyAlignment="1">
      <alignment horizontal="center"/>
    </xf>
    <xf numFmtId="49" fontId="5" fillId="16" borderId="19" xfId="41" applyNumberFormat="1" applyFont="1" applyFill="1" applyBorder="1" applyAlignment="1">
      <alignment horizontal="center" vertical="center"/>
    </xf>
    <xf numFmtId="0" fontId="5" fillId="16" borderId="19" xfId="41" applyFont="1" applyFill="1" applyBorder="1" applyAlignment="1">
      <alignment horizontal="center" vertical="center"/>
    </xf>
    <xf numFmtId="49" fontId="5" fillId="18" borderId="6" xfId="41" applyNumberFormat="1" applyFont="1" applyFill="1" applyBorder="1" applyAlignment="1">
      <alignment horizontal="center" vertical="center"/>
    </xf>
    <xf numFmtId="0" fontId="44" fillId="18" borderId="19" xfId="41" applyFont="1" applyFill="1" applyBorder="1" applyAlignment="1">
      <alignment horizontal="left" vertical="center" indent="1"/>
    </xf>
    <xf numFmtId="0" fontId="44" fillId="18" borderId="19" xfId="41" applyFont="1" applyFill="1" applyBorder="1" applyAlignment="1">
      <alignment vertical="center"/>
    </xf>
    <xf numFmtId="49" fontId="0" fillId="0" borderId="9" xfId="41" applyNumberFormat="1" applyFont="1" applyBorder="1" applyAlignment="1">
      <alignment horizontal="center" vertical="center"/>
    </xf>
    <xf numFmtId="0" fontId="5" fillId="17" borderId="5" xfId="41" applyFont="1" applyFill="1" applyBorder="1" applyAlignment="1">
      <alignment horizontal="left" vertical="center" wrapText="1" indent="1"/>
    </xf>
    <xf numFmtId="0" fontId="46" fillId="18" borderId="18" xfId="41" applyFont="1" applyFill="1" applyBorder="1"/>
    <xf numFmtId="49" fontId="5" fillId="18" borderId="20" xfId="41" applyNumberFormat="1" applyFont="1" applyFill="1" applyBorder="1" applyAlignment="1">
      <alignment horizontal="center" vertical="center"/>
    </xf>
    <xf numFmtId="0" fontId="5" fillId="0" borderId="25" xfId="41" applyFont="1" applyBorder="1" applyAlignment="1">
      <alignment horizontal="center"/>
    </xf>
    <xf numFmtId="0" fontId="5" fillId="0" borderId="0" xfId="41" applyFont="1" applyAlignment="1">
      <alignment horizontal="center" vertical="center"/>
    </xf>
    <xf numFmtId="0" fontId="5" fillId="0" borderId="17" xfId="41" applyFont="1" applyBorder="1" applyAlignment="1">
      <alignment horizontal="center" vertical="center"/>
    </xf>
    <xf numFmtId="49" fontId="43" fillId="0" borderId="0" xfId="41" applyNumberFormat="1" applyFont="1" applyAlignment="1">
      <alignment horizontal="center"/>
    </xf>
    <xf numFmtId="49" fontId="5" fillId="17" borderId="9" xfId="41" applyNumberFormat="1" applyFont="1" applyFill="1" applyBorder="1" applyAlignment="1">
      <alignment horizontal="center" vertical="center"/>
    </xf>
    <xf numFmtId="0" fontId="5" fillId="17" borderId="15" xfId="41" applyFont="1" applyFill="1" applyBorder="1" applyAlignment="1">
      <alignment horizontal="left" vertical="center"/>
    </xf>
    <xf numFmtId="0" fontId="5" fillId="0" borderId="21" xfId="41" applyFont="1" applyBorder="1" applyAlignment="1">
      <alignment horizontal="right"/>
    </xf>
    <xf numFmtId="49" fontId="5" fillId="0" borderId="21" xfId="41" applyNumberFormat="1" applyFont="1" applyBorder="1" applyAlignment="1">
      <alignment horizontal="right"/>
    </xf>
    <xf numFmtId="0" fontId="5" fillId="0" borderId="21" xfId="41" applyFont="1" applyBorder="1" applyAlignment="1">
      <alignment horizontal="center"/>
    </xf>
    <xf numFmtId="0" fontId="5" fillId="0" borderId="19" xfId="41" applyFont="1" applyBorder="1" applyAlignment="1">
      <alignment horizontal="right"/>
    </xf>
    <xf numFmtId="0" fontId="5" fillId="0" borderId="8" xfId="41" applyFont="1" applyBorder="1" applyAlignment="1">
      <alignment horizontal="center"/>
    </xf>
    <xf numFmtId="0" fontId="5" fillId="17" borderId="6" xfId="41" applyFont="1" applyFill="1" applyBorder="1" applyAlignment="1">
      <alignment horizontal="left" vertical="center" wrapText="1" indent="1"/>
    </xf>
    <xf numFmtId="0" fontId="5" fillId="17" borderId="20" xfId="41" applyFont="1" applyFill="1" applyBorder="1" applyAlignment="1">
      <alignment horizontal="left" vertical="center" indent="1"/>
    </xf>
    <xf numFmtId="0" fontId="46" fillId="18" borderId="20" xfId="41" applyFont="1" applyFill="1" applyBorder="1" applyAlignment="1">
      <alignment horizontal="center" vertical="center"/>
    </xf>
    <xf numFmtId="0" fontId="5" fillId="18" borderId="18" xfId="41" applyFont="1" applyFill="1" applyBorder="1" applyAlignment="1">
      <alignment horizontal="left" vertical="center"/>
    </xf>
    <xf numFmtId="0" fontId="5" fillId="16" borderId="18" xfId="41" applyFont="1" applyFill="1" applyBorder="1" applyAlignment="1">
      <alignment horizontal="center"/>
    </xf>
    <xf numFmtId="0" fontId="5" fillId="16" borderId="18" xfId="41" applyFont="1" applyFill="1" applyBorder="1" applyAlignment="1">
      <alignment horizontal="right" vertical="center"/>
    </xf>
    <xf numFmtId="49" fontId="5" fillId="16" borderId="18" xfId="41" applyNumberFormat="1" applyFont="1" applyFill="1" applyBorder="1" applyAlignment="1">
      <alignment horizontal="right" vertical="center"/>
    </xf>
    <xf numFmtId="0" fontId="43" fillId="0" borderId="0" xfId="41" applyFont="1" applyAlignment="1">
      <alignment horizontal="center"/>
    </xf>
    <xf numFmtId="0" fontId="5" fillId="16" borderId="19" xfId="41" applyFont="1" applyFill="1" applyBorder="1" applyAlignment="1">
      <alignment horizontal="right" vertical="center"/>
    </xf>
    <xf numFmtId="49" fontId="5" fillId="16" borderId="19" xfId="41" applyNumberFormat="1" applyFont="1" applyFill="1" applyBorder="1" applyAlignment="1">
      <alignment horizontal="right" vertical="center"/>
    </xf>
    <xf numFmtId="0" fontId="5" fillId="0" borderId="15" xfId="41" applyFont="1" applyBorder="1" applyAlignment="1">
      <alignment horizontal="right"/>
    </xf>
    <xf numFmtId="0" fontId="5" fillId="17" borderId="6" xfId="41" applyFont="1" applyFill="1" applyBorder="1" applyAlignment="1">
      <alignment horizontal="left" vertical="center" indent="1"/>
    </xf>
    <xf numFmtId="0" fontId="5" fillId="17" borderId="6" xfId="41" applyFont="1" applyFill="1" applyBorder="1" applyAlignment="1">
      <alignment horizontal="left" vertical="center"/>
    </xf>
    <xf numFmtId="0" fontId="5" fillId="16" borderId="18" xfId="41" applyFont="1" applyFill="1" applyBorder="1" applyAlignment="1">
      <alignment horizontal="center" vertical="center"/>
    </xf>
    <xf numFmtId="49" fontId="5" fillId="16" borderId="18" xfId="41" applyNumberFormat="1" applyFont="1" applyFill="1" applyBorder="1" applyAlignment="1">
      <alignment horizontal="center" vertical="center"/>
    </xf>
    <xf numFmtId="49" fontId="5" fillId="13" borderId="5" xfId="41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>
      <alignment vertical="top"/>
    </xf>
    <xf numFmtId="0" fontId="5" fillId="0" borderId="0" xfId="41" applyFont="1" applyAlignment="1">
      <alignment horizontal="right" vertical="center" wrapText="1"/>
    </xf>
    <xf numFmtId="0" fontId="5" fillId="0" borderId="23" xfId="41" applyFont="1" applyBorder="1" applyAlignment="1">
      <alignment horizontal="center" vertical="center"/>
    </xf>
    <xf numFmtId="0" fontId="5" fillId="0" borderId="9" xfId="41" applyFont="1" applyBorder="1" applyAlignment="1">
      <alignment vertical="center" wrapText="1"/>
    </xf>
    <xf numFmtId="49" fontId="7" fillId="0" borderId="0" xfId="0" applyFont="1" applyBorder="1" applyAlignment="1">
      <alignment horizontal="left" vertical="center"/>
    </xf>
    <xf numFmtId="1" fontId="0" fillId="0" borderId="21" xfId="0" applyNumberFormat="1" applyBorder="1" applyAlignment="1">
      <alignment horizontal="center" vertical="center"/>
    </xf>
    <xf numFmtId="4" fontId="0" fillId="0" borderId="9" xfId="0" applyNumberFormat="1" applyBorder="1" applyAlignment="1">
      <alignment horizontal="right" vertical="center"/>
    </xf>
    <xf numFmtId="1" fontId="0" fillId="0" borderId="5" xfId="0" applyNumberFormat="1" applyBorder="1" applyAlignment="1">
      <alignment horizontal="center" vertical="center"/>
    </xf>
    <xf numFmtId="0" fontId="5" fillId="16" borderId="21" xfId="41" applyFont="1" applyFill="1" applyBorder="1" applyAlignment="1">
      <alignment horizontal="center"/>
    </xf>
    <xf numFmtId="49" fontId="5" fillId="0" borderId="0" xfId="38">
      <alignment vertical="top"/>
    </xf>
    <xf numFmtId="0" fontId="5" fillId="0" borderId="8" xfId="41" applyFont="1" applyBorder="1" applyAlignment="1">
      <alignment horizontal="center" vertical="center"/>
    </xf>
    <xf numFmtId="0" fontId="5" fillId="0" borderId="19" xfId="41" applyFont="1" applyBorder="1" applyAlignment="1">
      <alignment horizontal="left"/>
    </xf>
    <xf numFmtId="4" fontId="5" fillId="7" borderId="5" xfId="41" applyNumberFormat="1" applyFont="1" applyFill="1" applyBorder="1" applyAlignment="1">
      <alignment horizontal="right" vertical="center"/>
    </xf>
    <xf numFmtId="0" fontId="0" fillId="8" borderId="0" xfId="49" applyFont="1" applyFill="1" applyAlignment="1">
      <alignment horizontal="center" vertical="center" wrapText="1"/>
    </xf>
    <xf numFmtId="49" fontId="5" fillId="0" borderId="0" xfId="49" applyNumberFormat="1" applyFont="1" applyAlignment="1">
      <alignment vertical="center" wrapText="1"/>
    </xf>
    <xf numFmtId="49" fontId="5" fillId="13" borderId="5" xfId="49" applyNumberFormat="1" applyFont="1" applyFill="1" applyBorder="1" applyAlignment="1" applyProtection="1">
      <alignment horizontal="center" vertical="center" wrapText="1"/>
      <protection locked="0"/>
    </xf>
    <xf numFmtId="4" fontId="0" fillId="7" borderId="5" xfId="0" applyNumberFormat="1" applyFill="1" applyBorder="1" applyAlignment="1">
      <alignment horizontal="right" vertical="center"/>
    </xf>
    <xf numFmtId="4" fontId="5" fillId="8" borderId="9" xfId="41" applyNumberFormat="1" applyFont="1" applyFill="1" applyBorder="1" applyAlignment="1">
      <alignment horizontal="right" vertical="center"/>
    </xf>
    <xf numFmtId="4" fontId="5" fillId="8" borderId="15" xfId="41" applyNumberFormat="1" applyFont="1" applyFill="1" applyBorder="1" applyAlignment="1">
      <alignment horizontal="right" vertical="center"/>
    </xf>
    <xf numFmtId="4" fontId="5" fillId="8" borderId="6" xfId="41" applyNumberFormat="1" applyFont="1" applyFill="1" applyBorder="1" applyAlignment="1">
      <alignment horizontal="right" vertical="center"/>
    </xf>
    <xf numFmtId="2" fontId="5" fillId="8" borderId="5" xfId="41" applyNumberFormat="1" applyFont="1" applyFill="1" applyBorder="1" applyAlignment="1">
      <alignment horizontal="right" vertical="center"/>
    </xf>
    <xf numFmtId="0" fontId="5" fillId="8" borderId="5" xfId="41" applyFont="1" applyFill="1" applyBorder="1" applyAlignment="1">
      <alignment horizontal="right" vertical="center"/>
    </xf>
    <xf numFmtId="2" fontId="5" fillId="8" borderId="6" xfId="41" applyNumberFormat="1" applyFont="1" applyFill="1" applyBorder="1" applyAlignment="1">
      <alignment horizontal="right" vertical="center"/>
    </xf>
    <xf numFmtId="4" fontId="5" fillId="8" borderId="7" xfId="41" applyNumberFormat="1" applyFont="1" applyFill="1" applyBorder="1" applyAlignment="1">
      <alignment horizontal="right" vertical="center"/>
    </xf>
    <xf numFmtId="3" fontId="5" fillId="8" borderId="5" xfId="41" applyNumberFormat="1" applyFont="1" applyFill="1" applyBorder="1" applyAlignment="1">
      <alignment horizontal="right" vertical="center"/>
    </xf>
    <xf numFmtId="49" fontId="0" fillId="8" borderId="5" xfId="41" applyNumberFormat="1" applyFont="1" applyFill="1" applyBorder="1" applyAlignment="1">
      <alignment horizontal="center" vertical="center" wrapText="1"/>
    </xf>
    <xf numFmtId="3" fontId="5" fillId="8" borderId="6" xfId="41" applyNumberFormat="1" applyFont="1" applyFill="1" applyBorder="1" applyAlignment="1">
      <alignment horizontal="right" vertical="center"/>
    </xf>
    <xf numFmtId="0" fontId="5" fillId="7" borderId="5" xfId="45" applyFont="1" applyFill="1" applyBorder="1" applyAlignment="1">
      <alignment horizontal="center" vertical="center" wrapText="1"/>
    </xf>
    <xf numFmtId="3" fontId="5" fillId="7" borderId="5" xfId="45" applyNumberFormat="1" applyFont="1" applyFill="1" applyBorder="1" applyAlignment="1">
      <alignment horizontal="center" vertical="center" wrapText="1"/>
    </xf>
    <xf numFmtId="49" fontId="0" fillId="7" borderId="5" xfId="49" applyNumberFormat="1" applyFont="1" applyFill="1" applyBorder="1" applyAlignment="1">
      <alignment horizontal="center" vertical="center" wrapText="1"/>
    </xf>
    <xf numFmtId="49" fontId="0" fillId="7" borderId="5" xfId="45" applyNumberFormat="1" applyFont="1" applyFill="1" applyBorder="1" applyAlignment="1">
      <alignment horizontal="center" vertical="center" wrapText="1"/>
    </xf>
    <xf numFmtId="0" fontId="0" fillId="7" borderId="5" xfId="49" applyFont="1" applyFill="1" applyBorder="1" applyAlignment="1">
      <alignment horizontal="center" vertical="center" wrapText="1"/>
    </xf>
    <xf numFmtId="0" fontId="5" fillId="7" borderId="5" xfId="49" applyFont="1" applyFill="1" applyBorder="1" applyAlignment="1">
      <alignment horizontal="center" vertical="center" wrapText="1"/>
    </xf>
    <xf numFmtId="0" fontId="7" fillId="7" borderId="3" xfId="50" applyFont="1" applyFill="1" applyBorder="1" applyAlignment="1">
      <alignment horizontal="center" vertical="center" wrapText="1"/>
    </xf>
    <xf numFmtId="0" fontId="31" fillId="0" borderId="0" xfId="43" applyNumberFormat="1" applyFont="1" applyFill="1" applyBorder="1" applyAlignment="1">
      <alignment horizontal="justify" vertical="top" wrapText="1"/>
    </xf>
    <xf numFmtId="49" fontId="31" fillId="8" borderId="10" xfId="43" applyFont="1" applyFill="1" applyBorder="1" applyAlignment="1">
      <alignment vertical="center" wrapText="1"/>
    </xf>
    <xf numFmtId="49" fontId="31" fillId="8" borderId="0" xfId="43" applyFont="1" applyFill="1" applyBorder="1" applyAlignment="1">
      <alignment vertical="center" wrapText="1"/>
    </xf>
    <xf numFmtId="49" fontId="31" fillId="8" borderId="10" xfId="43" applyFont="1" applyFill="1" applyBorder="1" applyAlignment="1">
      <alignment horizontal="left" vertical="center" wrapText="1"/>
    </xf>
    <xf numFmtId="49" fontId="31" fillId="8" borderId="0" xfId="43" applyFont="1" applyFill="1" applyBorder="1" applyAlignment="1">
      <alignment horizontal="left" vertical="center" wrapText="1"/>
    </xf>
    <xf numFmtId="0" fontId="31" fillId="0" borderId="0" xfId="43" applyNumberFormat="1" applyFont="1" applyFill="1" applyBorder="1" applyAlignment="1">
      <alignment horizontal="justify" vertical="center" wrapText="1"/>
    </xf>
    <xf numFmtId="49" fontId="36" fillId="0" borderId="0" xfId="37" applyNumberFormat="1" applyFont="1" applyBorder="1" applyProtection="1">
      <alignment vertical="top"/>
    </xf>
    <xf numFmtId="0" fontId="18" fillId="0" borderId="0" xfId="43" applyNumberFormat="1" applyFont="1" applyFill="1" applyAlignment="1">
      <alignment horizontal="left" vertical="center" wrapText="1"/>
    </xf>
    <xf numFmtId="0" fontId="18" fillId="0" borderId="0" xfId="43" applyNumberFormat="1" applyFont="1" applyFill="1" applyAlignment="1">
      <alignment horizontal="left" vertical="center"/>
    </xf>
    <xf numFmtId="0" fontId="18" fillId="15" borderId="11" xfId="29" applyNumberFormat="1" applyFont="1" applyFill="1" applyBorder="1" applyAlignment="1">
      <alignment horizontal="center" vertical="center" wrapText="1"/>
    </xf>
    <xf numFmtId="0" fontId="18" fillId="15" borderId="12" xfId="29" applyNumberFormat="1" applyFont="1" applyFill="1" applyBorder="1" applyAlignment="1">
      <alignment horizontal="center" vertical="center" wrapText="1"/>
    </xf>
    <xf numFmtId="49" fontId="31" fillId="0" borderId="0" xfId="43" applyFont="1" applyFill="1" applyBorder="1" applyAlignment="1">
      <alignment horizontal="left" wrapText="1"/>
    </xf>
    <xf numFmtId="0" fontId="36" fillId="0" borderId="0" xfId="35" applyFont="1" applyFill="1" applyBorder="1" applyAlignment="1" applyProtection="1">
      <alignment horizontal="left" vertical="top" wrapText="1"/>
    </xf>
    <xf numFmtId="0" fontId="36" fillId="0" borderId="0" xfId="36" applyFont="1" applyFill="1" applyBorder="1" applyAlignment="1" applyProtection="1">
      <alignment horizontal="left" vertical="top" wrapText="1"/>
    </xf>
    <xf numFmtId="49" fontId="48" fillId="0" borderId="0" xfId="34" applyNumberFormat="1" applyFont="1" applyFill="1" applyBorder="1" applyAlignment="1" applyProtection="1">
      <alignment horizontal="left" vertical="center" wrapText="1" indent="1"/>
    </xf>
    <xf numFmtId="0" fontId="18" fillId="0" borderId="0" xfId="23" applyFill="1" applyBorder="1" applyAlignment="1">
      <alignment horizontal="left" vertical="top" wrapText="1"/>
    </xf>
    <xf numFmtId="49" fontId="18" fillId="0" borderId="0" xfId="16" applyNumberFormat="1" applyBorder="1" applyAlignment="1" applyProtection="1">
      <alignment horizontal="left" vertical="center" wrapText="1" indent="1"/>
    </xf>
    <xf numFmtId="49" fontId="31" fillId="0" borderId="0" xfId="43" applyFont="1" applyFill="1" applyBorder="1" applyAlignment="1">
      <alignment horizontal="justify" vertical="justify" wrapText="1"/>
    </xf>
    <xf numFmtId="0" fontId="7" fillId="0" borderId="7" xfId="45" applyFont="1" applyBorder="1" applyAlignment="1">
      <alignment horizontal="center" vertical="center" wrapText="1"/>
    </xf>
    <xf numFmtId="0" fontId="7" fillId="0" borderId="6" xfId="45" applyFont="1" applyBorder="1" applyAlignment="1">
      <alignment horizontal="center" vertical="center" wrapText="1"/>
    </xf>
    <xf numFmtId="0" fontId="5" fillId="0" borderId="0" xfId="41" applyFont="1" applyAlignment="1">
      <alignment horizontal="left"/>
    </xf>
    <xf numFmtId="0" fontId="41" fillId="0" borderId="0" xfId="31" applyNumberFormat="1" applyAlignment="1" applyProtection="1">
      <alignment horizontal="left"/>
    </xf>
    <xf numFmtId="0" fontId="5" fillId="0" borderId="5" xfId="41" applyFont="1" applyBorder="1" applyAlignment="1">
      <alignment horizontal="left" vertical="center"/>
    </xf>
    <xf numFmtId="0" fontId="5" fillId="0" borderId="6" xfId="41" applyFont="1" applyBorder="1" applyAlignment="1">
      <alignment horizontal="left" vertical="center"/>
    </xf>
    <xf numFmtId="0" fontId="5" fillId="0" borderId="17" xfId="41" applyFont="1" applyBorder="1" applyAlignment="1">
      <alignment horizontal="left" vertical="center"/>
    </xf>
    <xf numFmtId="0" fontId="5" fillId="0" borderId="20" xfId="41" applyFont="1" applyBorder="1" applyAlignment="1">
      <alignment horizontal="left" vertical="center"/>
    </xf>
    <xf numFmtId="0" fontId="5" fillId="0" borderId="5" xfId="41" applyFont="1" applyBorder="1" applyAlignment="1">
      <alignment horizontal="center" vertical="center"/>
    </xf>
    <xf numFmtId="0" fontId="5" fillId="7" borderId="5" xfId="41" applyFont="1" applyFill="1" applyBorder="1" applyAlignment="1">
      <alignment horizontal="left" vertical="center"/>
    </xf>
    <xf numFmtId="0" fontId="5" fillId="0" borderId="17" xfId="41" applyFont="1" applyBorder="1" applyAlignment="1">
      <alignment horizontal="center" vertical="center"/>
    </xf>
    <xf numFmtId="0" fontId="5" fillId="0" borderId="23" xfId="41" applyFont="1" applyBorder="1" applyAlignment="1">
      <alignment horizontal="center" vertical="center"/>
    </xf>
    <xf numFmtId="0" fontId="5" fillId="0" borderId="9" xfId="41" applyFont="1" applyBorder="1" applyAlignment="1">
      <alignment horizontal="center" vertical="center"/>
    </xf>
    <xf numFmtId="0" fontId="0" fillId="0" borderId="17" xfId="41" applyFont="1" applyBorder="1" applyAlignment="1">
      <alignment horizontal="center" vertical="center" wrapText="1"/>
    </xf>
    <xf numFmtId="0" fontId="0" fillId="0" borderId="23" xfId="41" applyFont="1" applyBorder="1" applyAlignment="1">
      <alignment horizontal="center" vertical="center" wrapText="1"/>
    </xf>
    <xf numFmtId="0" fontId="0" fillId="0" borderId="5" xfId="41" applyFont="1" applyBorder="1" applyAlignment="1">
      <alignment horizontal="center" vertical="center"/>
    </xf>
    <xf numFmtId="0" fontId="0" fillId="0" borderId="5" xfId="41" applyFont="1" applyBorder="1" applyAlignment="1">
      <alignment horizontal="center" vertical="center" wrapText="1"/>
    </xf>
    <xf numFmtId="0" fontId="5" fillId="7" borderId="17" xfId="41" applyFont="1" applyFill="1" applyBorder="1" applyAlignment="1">
      <alignment horizontal="left" vertical="center"/>
    </xf>
    <xf numFmtId="0" fontId="5" fillId="0" borderId="0" xfId="41" applyFont="1" applyAlignment="1">
      <alignment horizontal="right" vertical="center" wrapText="1"/>
    </xf>
    <xf numFmtId="0" fontId="5" fillId="0" borderId="0" xfId="41" applyFont="1" applyAlignment="1">
      <alignment horizontal="center"/>
    </xf>
    <xf numFmtId="0" fontId="7" fillId="0" borderId="7" xfId="41" applyFont="1" applyBorder="1" applyAlignment="1">
      <alignment horizontal="left" vertical="center" wrapText="1"/>
    </xf>
    <xf numFmtId="0" fontId="7" fillId="0" borderId="5" xfId="41" applyFont="1" applyBorder="1" applyAlignment="1">
      <alignment horizontal="left" vertical="center" wrapText="1"/>
    </xf>
    <xf numFmtId="0" fontId="7" fillId="0" borderId="6" xfId="41" applyFont="1" applyBorder="1" applyAlignment="1">
      <alignment horizontal="left" vertical="center" wrapText="1"/>
    </xf>
    <xf numFmtId="49" fontId="5" fillId="13" borderId="5" xfId="41" applyNumberFormat="1" applyFont="1" applyFill="1" applyBorder="1" applyAlignment="1" applyProtection="1">
      <alignment horizontal="left" vertical="center" wrapText="1"/>
      <protection locked="0"/>
    </xf>
    <xf numFmtId="0" fontId="5" fillId="0" borderId="23" xfId="41" applyFont="1" applyBorder="1" applyAlignment="1">
      <alignment horizontal="center" vertical="center" wrapText="1"/>
    </xf>
    <xf numFmtId="0" fontId="5" fillId="0" borderId="9" xfId="41" applyFont="1" applyBorder="1" applyAlignment="1">
      <alignment horizontal="center" vertical="center" wrapText="1"/>
    </xf>
    <xf numFmtId="0" fontId="7" fillId="0" borderId="6" xfId="41" applyFont="1" applyBorder="1" applyAlignment="1">
      <alignment horizontal="center" vertical="center"/>
    </xf>
    <xf numFmtId="0" fontId="7" fillId="0" borderId="19" xfId="41" applyFont="1" applyBorder="1" applyAlignment="1">
      <alignment horizontal="center" vertical="center"/>
    </xf>
    <xf numFmtId="0" fontId="7" fillId="0" borderId="7" xfId="41" applyFont="1" applyBorder="1" applyAlignment="1">
      <alignment horizontal="center" vertical="center"/>
    </xf>
    <xf numFmtId="0" fontId="5" fillId="0" borderId="6" xfId="41" applyFont="1" applyBorder="1" applyAlignment="1">
      <alignment horizontal="center" vertical="center" wrapText="1"/>
    </xf>
    <xf numFmtId="0" fontId="5" fillId="0" borderId="19" xfId="41" applyFont="1" applyBorder="1" applyAlignment="1">
      <alignment horizontal="center" vertical="center" wrapText="1"/>
    </xf>
    <xf numFmtId="0" fontId="5" fillId="0" borderId="7" xfId="41" applyFont="1" applyBorder="1" applyAlignment="1">
      <alignment horizontal="center" vertical="center" wrapText="1"/>
    </xf>
    <xf numFmtId="0" fontId="5" fillId="0" borderId="20" xfId="41" applyFont="1" applyBorder="1" applyAlignment="1">
      <alignment horizontal="center" vertical="center" wrapText="1"/>
    </xf>
    <xf numFmtId="0" fontId="5" fillId="0" borderId="8" xfId="41" applyFont="1" applyBorder="1" applyAlignment="1">
      <alignment horizontal="center" vertical="center" wrapText="1"/>
    </xf>
    <xf numFmtId="0" fontId="0" fillId="0" borderId="20" xfId="41" applyFont="1" applyBorder="1" applyAlignment="1">
      <alignment horizontal="center" vertical="center" wrapText="1"/>
    </xf>
    <xf numFmtId="0" fontId="5" fillId="16" borderId="19" xfId="41" applyFont="1" applyFill="1" applyBorder="1" applyAlignment="1">
      <alignment horizontal="center" vertical="center"/>
    </xf>
    <xf numFmtId="0" fontId="5" fillId="0" borderId="0" xfId="41" applyFont="1" applyAlignment="1">
      <alignment horizontal="right"/>
    </xf>
    <xf numFmtId="0" fontId="5" fillId="0" borderId="19" xfId="41" applyFont="1" applyBorder="1" applyAlignment="1">
      <alignment horizontal="left" vertical="center"/>
    </xf>
    <xf numFmtId="49" fontId="5" fillId="16" borderId="19" xfId="41" applyNumberFormat="1" applyFont="1" applyFill="1" applyBorder="1" applyAlignment="1">
      <alignment horizontal="center" vertical="center"/>
    </xf>
    <xf numFmtId="0" fontId="5" fillId="0" borderId="17" xfId="41" applyFont="1" applyBorder="1" applyAlignment="1">
      <alignment horizontal="center" vertical="center" wrapText="1"/>
    </xf>
    <xf numFmtId="0" fontId="5" fillId="0" borderId="5" xfId="41" applyFont="1" applyBorder="1" applyAlignment="1">
      <alignment horizontal="center" vertical="center" wrapText="1"/>
    </xf>
    <xf numFmtId="0" fontId="0" fillId="0" borderId="18" xfId="41" applyFont="1" applyBorder="1" applyAlignment="1">
      <alignment horizontal="center" vertical="center" wrapText="1"/>
    </xf>
    <xf numFmtId="0" fontId="0" fillId="0" borderId="22" xfId="41" applyFont="1" applyBorder="1" applyAlignment="1">
      <alignment horizontal="center" vertical="center" wrapText="1"/>
    </xf>
    <xf numFmtId="0" fontId="0" fillId="0" borderId="20" xfId="41" applyFont="1" applyBorder="1" applyAlignment="1">
      <alignment horizontal="center" vertical="center"/>
    </xf>
    <xf numFmtId="0" fontId="0" fillId="0" borderId="18" xfId="41" applyFont="1" applyBorder="1" applyAlignment="1">
      <alignment horizontal="center" vertical="center"/>
    </xf>
    <xf numFmtId="0" fontId="0" fillId="0" borderId="22" xfId="41" applyFont="1" applyBorder="1" applyAlignment="1">
      <alignment horizontal="center" vertical="center"/>
    </xf>
    <xf numFmtId="0" fontId="5" fillId="0" borderId="15" xfId="41" applyFont="1" applyBorder="1" applyAlignment="1">
      <alignment horizontal="left" vertical="center"/>
    </xf>
    <xf numFmtId="0" fontId="5" fillId="0" borderId="21" xfId="41" applyFont="1" applyBorder="1" applyAlignment="1">
      <alignment horizontal="left" vertical="center"/>
    </xf>
    <xf numFmtId="0" fontId="5" fillId="0" borderId="16" xfId="41" applyFont="1" applyBorder="1" applyAlignment="1">
      <alignment horizontal="left" vertical="center"/>
    </xf>
    <xf numFmtId="0" fontId="44" fillId="18" borderId="19" xfId="41" applyFont="1" applyFill="1" applyBorder="1" applyAlignment="1">
      <alignment horizontal="left" vertical="center" indent="1"/>
    </xf>
    <xf numFmtId="49" fontId="7" fillId="0" borderId="7" xfId="0" applyFont="1" applyBorder="1" applyAlignment="1">
      <alignment horizontal="center" vertical="center" wrapText="1"/>
    </xf>
    <xf numFmtId="49" fontId="0" fillId="0" borderId="6" xfId="0" applyBorder="1" applyAlignment="1">
      <alignment horizontal="center" vertical="center" wrapText="1"/>
    </xf>
    <xf numFmtId="49" fontId="7" fillId="0" borderId="7" xfId="0" applyFont="1" applyBorder="1" applyAlignment="1">
      <alignment horizontal="center" vertical="center"/>
    </xf>
    <xf numFmtId="49" fontId="7" fillId="0" borderId="6" xfId="0" applyFont="1" applyBorder="1" applyAlignment="1">
      <alignment horizontal="center" vertical="center"/>
    </xf>
    <xf numFmtId="49" fontId="7" fillId="0" borderId="21" xfId="0" applyFont="1" applyBorder="1" applyAlignment="1">
      <alignment horizontal="left" vertical="center"/>
    </xf>
    <xf numFmtId="49" fontId="7" fillId="0" borderId="0" xfId="0" applyFont="1" applyBorder="1" applyAlignment="1">
      <alignment horizontal="left" vertical="center"/>
    </xf>
  </cellXfs>
  <cellStyles count="101">
    <cellStyle name=" 1" xfId="1" xr:uid="{00000000-0005-0000-0000-000000000000}"/>
    <cellStyle name=" 1 2" xfId="2" xr:uid="{00000000-0005-0000-0000-000001000000}"/>
    <cellStyle name=" 1_Stage1" xfId="3" xr:uid="{00000000-0005-0000-0000-000002000000}"/>
    <cellStyle name="_Model_RAB Мой_PR.PROG.WARM.NOTCOMBI.2012.2.16_v1.4(04.04.11) " xfId="4" xr:uid="{00000000-0005-0000-0000-000003000000}"/>
    <cellStyle name="_Model_RAB Мой_Книга2_PR.PROG.WARM.NOTCOMBI.2012.2.16_v1.4(04.04.11) " xfId="5" xr:uid="{00000000-0005-0000-0000-000004000000}"/>
    <cellStyle name="_Model_RAB_MRSK_svod_PR.PROG.WARM.NOTCOMBI.2012.2.16_v1.4(04.04.11) " xfId="6" xr:uid="{00000000-0005-0000-0000-000005000000}"/>
    <cellStyle name="_Model_RAB_MRSK_svod_Книга2_PR.PROG.WARM.NOTCOMBI.2012.2.16_v1.4(04.04.11) " xfId="7" xr:uid="{00000000-0005-0000-0000-000006000000}"/>
    <cellStyle name="_МОДЕЛЬ_1 (2)_PR.PROG.WARM.NOTCOMBI.2012.2.16_v1.4(04.04.11) " xfId="8" xr:uid="{00000000-0005-0000-0000-000007000000}"/>
    <cellStyle name="_МОДЕЛЬ_1 (2)_Книга2_PR.PROG.WARM.NOTCOMBI.2012.2.16_v1.4(04.04.11) " xfId="9" xr:uid="{00000000-0005-0000-0000-000008000000}"/>
    <cellStyle name="_пр 5 тариф RAB_PR.PROG.WARM.NOTCOMBI.2012.2.16_v1.4(04.04.11) " xfId="10" xr:uid="{00000000-0005-0000-0000-000009000000}"/>
    <cellStyle name="_пр 5 тариф RAB_Книга2_PR.PROG.WARM.NOTCOMBI.2012.2.16_v1.4(04.04.11) " xfId="11" xr:uid="{00000000-0005-0000-0000-00000A000000}"/>
    <cellStyle name="_Расчет RAB_22072008_PR.PROG.WARM.NOTCOMBI.2012.2.16_v1.4(04.04.11) " xfId="12" xr:uid="{00000000-0005-0000-0000-00000B000000}"/>
    <cellStyle name="_Расчет RAB_22072008_Книга2_PR.PROG.WARM.NOTCOMBI.2012.2.16_v1.4(04.04.11) " xfId="13" xr:uid="{00000000-0005-0000-0000-00000C000000}"/>
    <cellStyle name="_Расчет RAB_Лен и МОЭСК_с 2010 года_14.04.2009_со сглаж_version 3.0_без ФСК_PR.PROG.WARM.NOTCOMBI.2012.2.16_v1.4(04.04.11) " xfId="14" xr:uid="{00000000-0005-0000-0000-00000D000000}"/>
    <cellStyle name="_Расчет RAB_Лен и МОЭСК_с 2010 года_14.04.2009_со сглаж_version 3.0_без ФСК_Книга2_PR.PROG.WARM.NOTCOMBI.2012.2.16_v1.4(04.04.11) " xfId="15" xr:uid="{00000000-0005-0000-0000-00000E000000}"/>
    <cellStyle name="20% — акцент1" xfId="71" builtinId="30" hidden="1"/>
    <cellStyle name="20% — акцент2" xfId="75" builtinId="34" hidden="1"/>
    <cellStyle name="20% — акцент3" xfId="79" builtinId="38" hidden="1"/>
    <cellStyle name="20% — акцент4" xfId="83" builtinId="42" hidden="1"/>
    <cellStyle name="20% — акцент5" xfId="87" builtinId="46" hidden="1"/>
    <cellStyle name="20% — акцент6" xfId="91" builtinId="50" hidden="1"/>
    <cellStyle name="40% — акцент1" xfId="72" builtinId="31" hidden="1"/>
    <cellStyle name="40% — акцент2" xfId="76" builtinId="35" hidden="1"/>
    <cellStyle name="40% — акцент3" xfId="80" builtinId="39" hidden="1"/>
    <cellStyle name="40% — акцент4" xfId="84" builtinId="43" hidden="1"/>
    <cellStyle name="40% — акцент5" xfId="88" builtinId="47" hidden="1"/>
    <cellStyle name="40% — акцент6" xfId="92" builtinId="51" hidden="1"/>
    <cellStyle name="60% — акцент1" xfId="73" builtinId="32" hidden="1"/>
    <cellStyle name="60% — акцент2" xfId="77" builtinId="36" hidden="1"/>
    <cellStyle name="60% — акцент3" xfId="81" builtinId="40" hidden="1"/>
    <cellStyle name="60% — акцент4" xfId="85" builtinId="44" hidden="1"/>
    <cellStyle name="60% — акцент5" xfId="89" builtinId="48" hidden="1"/>
    <cellStyle name="60% — акцент6" xfId="93" builtinId="52" hidden="1"/>
    <cellStyle name="Cells 2" xfId="16" xr:uid="{00000000-0005-0000-0000-000021000000}"/>
    <cellStyle name="Currency [0]" xfId="17" xr:uid="{00000000-0005-0000-0000-000022000000}"/>
    <cellStyle name="currency1" xfId="18" xr:uid="{00000000-0005-0000-0000-000023000000}"/>
    <cellStyle name="Currency2" xfId="19" xr:uid="{00000000-0005-0000-0000-000024000000}"/>
    <cellStyle name="currency3" xfId="20" xr:uid="{00000000-0005-0000-0000-000025000000}"/>
    <cellStyle name="currency4" xfId="21" xr:uid="{00000000-0005-0000-0000-000026000000}"/>
    <cellStyle name="Followed Hyperlink" xfId="22" xr:uid="{00000000-0005-0000-0000-000027000000}"/>
    <cellStyle name="Header 3" xfId="23" xr:uid="{00000000-0005-0000-0000-000028000000}"/>
    <cellStyle name="Hyperlink" xfId="24" xr:uid="{00000000-0005-0000-0000-000029000000}"/>
    <cellStyle name="normal" xfId="25" xr:uid="{00000000-0005-0000-0000-00002A000000}"/>
    <cellStyle name="Normal1" xfId="26" xr:uid="{00000000-0005-0000-0000-00002B000000}"/>
    <cellStyle name="Normal2" xfId="27" xr:uid="{00000000-0005-0000-0000-00002C000000}"/>
    <cellStyle name="Percent1" xfId="28" xr:uid="{00000000-0005-0000-0000-00002D000000}"/>
    <cellStyle name="Title 4" xfId="29" xr:uid="{00000000-0005-0000-0000-00002E000000}"/>
    <cellStyle name="Акцент1" xfId="70" builtinId="29" hidden="1"/>
    <cellStyle name="Акцент2" xfId="74" builtinId="33" hidden="1"/>
    <cellStyle name="Акцент3" xfId="78" builtinId="37" hidden="1"/>
    <cellStyle name="Акцент4" xfId="82" builtinId="41" hidden="1"/>
    <cellStyle name="Акцент5" xfId="86" builtinId="45" hidden="1"/>
    <cellStyle name="Акцент6" xfId="90" builtinId="49" hidden="1"/>
    <cellStyle name="Ввод " xfId="30" builtinId="20" customBuiltin="1"/>
    <cellStyle name="Вывод" xfId="62" builtinId="21" hidden="1"/>
    <cellStyle name="Вычисление" xfId="63" builtinId="22" hidden="1"/>
    <cellStyle name="Гиперссылка" xfId="31" builtinId="8"/>
    <cellStyle name="Гиперссылка 2" xfId="32" xr:uid="{00000000-0005-0000-0000-000039000000}"/>
    <cellStyle name="Гиперссылка 2 2" xfId="33" xr:uid="{00000000-0005-0000-0000-00003A000000}"/>
    <cellStyle name="Гиперссылка 5" xfId="34" xr:uid="{00000000-0005-0000-0000-00003B000000}"/>
    <cellStyle name="Гиперссылка 5 2" xfId="35" xr:uid="{00000000-0005-0000-0000-00003C000000}"/>
    <cellStyle name="Гиперссылка 6" xfId="36" xr:uid="{00000000-0005-0000-0000-00003D000000}"/>
    <cellStyle name="Гиперссылка 7" xfId="37" xr:uid="{00000000-0005-0000-0000-00003E000000}"/>
    <cellStyle name="Денежный" xfId="96" builtinId="4" hidden="1"/>
    <cellStyle name="Денежный [0]" xfId="97" builtinId="7" hidden="1"/>
    <cellStyle name="Заголовок 1" xfId="55" builtinId="16" hidden="1"/>
    <cellStyle name="Заголовок 2" xfId="56" builtinId="17" hidden="1"/>
    <cellStyle name="Заголовок 3" xfId="57" builtinId="18" hidden="1"/>
    <cellStyle name="Заголовок 4" xfId="58" builtinId="19" hidden="1"/>
    <cellStyle name="Итог" xfId="69" builtinId="25" hidden="1"/>
    <cellStyle name="Контрольная ячейка" xfId="65" builtinId="23" hidden="1"/>
    <cellStyle name="Название" xfId="54" builtinId="15" hidden="1"/>
    <cellStyle name="Нейтральный" xfId="61" builtinId="28" hidden="1"/>
    <cellStyle name="Обычный" xfId="0" builtinId="0"/>
    <cellStyle name="Обычный 10" xfId="38" xr:uid="{00000000-0005-0000-0000-00004A000000}"/>
    <cellStyle name="Обычный 12 2" xfId="39" xr:uid="{00000000-0005-0000-0000-00004B000000}"/>
    <cellStyle name="Обычный 2" xfId="40" xr:uid="{00000000-0005-0000-0000-00004C000000}"/>
    <cellStyle name="Обычный 2 7" xfId="41" xr:uid="{00000000-0005-0000-0000-00004D000000}"/>
    <cellStyle name="Обычный 3" xfId="42" xr:uid="{00000000-0005-0000-0000-00004E000000}"/>
    <cellStyle name="Обычный 3 3" xfId="43" xr:uid="{00000000-0005-0000-0000-00004F000000}"/>
    <cellStyle name="Обычный_ARMRAZR" xfId="44" xr:uid="{00000000-0005-0000-0000-000050000000}"/>
    <cellStyle name="Обычный_Forma_1" xfId="45" xr:uid="{00000000-0005-0000-0000-000051000000}"/>
    <cellStyle name="Обычный_INVEST.WARM.PLAN.4.78(v0.1)" xfId="46" xr:uid="{00000000-0005-0000-0000-000052000000}"/>
    <cellStyle name="Обычный_MINENERGO.340.PRIL79(v0.1)" xfId="47" xr:uid="{00000000-0005-0000-0000-000053000000}"/>
    <cellStyle name="Обычный_PREDEL.JKH.2010(v1.3)" xfId="48" xr:uid="{00000000-0005-0000-0000-000054000000}"/>
    <cellStyle name="Обычный_ЖКУ_проект3" xfId="49" xr:uid="{00000000-0005-0000-0000-000055000000}"/>
    <cellStyle name="Обычный_Мониторинг инвестиций" xfId="50" xr:uid="{00000000-0005-0000-0000-000056000000}"/>
    <cellStyle name="Обычный_форма 1 водопровод для орг" xfId="51" xr:uid="{00000000-0005-0000-0000-000057000000}"/>
    <cellStyle name="Обычный_форма 1 водопровод для орг_CALC.KV.4.78(v1.0)" xfId="52" xr:uid="{00000000-0005-0000-0000-000058000000}"/>
    <cellStyle name="Обычный_Форма 22 ЖКХ" xfId="53" xr:uid="{00000000-0005-0000-0000-000059000000}"/>
    <cellStyle name="Открывавшаяся гиперссылка" xfId="99" builtinId="9" hidden="1"/>
    <cellStyle name="Открывавшаяся гиперссылка" xfId="100" builtinId="9" hidden="1"/>
    <cellStyle name="Плохой" xfId="60" builtinId="27" hidden="1"/>
    <cellStyle name="Пояснение" xfId="68" builtinId="53" hidden="1"/>
    <cellStyle name="Примечание" xfId="67" builtinId="10" hidden="1"/>
    <cellStyle name="Процентный" xfId="98" builtinId="5" hidden="1"/>
    <cellStyle name="Связанная ячейка" xfId="64" builtinId="24" hidden="1"/>
    <cellStyle name="Текст предупреждения" xfId="66" builtinId="11" hidden="1"/>
    <cellStyle name="Финансовый" xfId="94" builtinId="3" hidden="1"/>
    <cellStyle name="Финансовый [0]" xfId="95" builtinId="6" hidden="1"/>
    <cellStyle name="Хороший" xfId="59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180975</xdr:colOff>
      <xdr:row>0</xdr:row>
      <xdr:rowOff>85725</xdr:rowOff>
    </xdr:from>
    <xdr:to>
      <xdr:col>5</xdr:col>
      <xdr:colOff>512175</xdr:colOff>
      <xdr:row>2</xdr:row>
      <xdr:rowOff>141975</xdr:rowOff>
    </xdr:to>
    <xdr:sp macro="[0]!AllSheetsInThisWorkbook.cmdGetListAllSheets_Click" textlink="">
      <xdr:nvSpPr>
        <xdr:cNvPr id="3" name="cmdOrgChoic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743200" y="85725"/>
          <a:ext cx="2160000" cy="342000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Сформировать списки листов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69988</xdr:rowOff>
    </xdr:from>
    <xdr:to>
      <xdr:col>3</xdr:col>
      <xdr:colOff>0</xdr:colOff>
      <xdr:row>18</xdr:row>
      <xdr:rowOff>539888</xdr:rowOff>
    </xdr:to>
    <xdr:grpSp>
      <xdr:nvGrpSpPr>
        <xdr:cNvPr id="2049" name="InstrGroup_8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GrpSpPr>
          <a:grpSpLocks/>
        </xdr:cNvGrpSpPr>
      </xdr:nvGrpSpPr>
      <xdr:grpSpPr bwMode="auto">
        <a:xfrm>
          <a:off x="219075" y="3813313"/>
          <a:ext cx="2066925" cy="469900"/>
          <a:chOff x="219075" y="4302124"/>
          <a:chExt cx="2066925" cy="479426"/>
        </a:xfrm>
      </xdr:grpSpPr>
      <xdr:sp macro="[0]!Instruction.BlockClick" textlink="">
        <xdr:nvSpPr>
          <xdr:cNvPr id="2" name="InstrBlock_8">
            <a:extLst>
              <a:ext uri="{FF2B5EF4-FFF2-40B4-BE49-F238E27FC236}">
                <a16:creationId xmlns:a16="http://schemas.microsoft.com/office/drawing/2014/main" id="{00000000-0008-0000-0300-000002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4302124"/>
            <a:ext cx="2066925" cy="459858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Обновление</a:t>
            </a:r>
          </a:p>
        </xdr:txBody>
      </xdr:sp>
      <xdr:pic macro="[0]!Instruction.BlockClick">
        <xdr:nvPicPr>
          <xdr:cNvPr id="2096" name="InstrImg_8" descr="icon8.png">
            <a:extLst>
              <a:ext uri="{FF2B5EF4-FFF2-40B4-BE49-F238E27FC236}">
                <a16:creationId xmlns:a16="http://schemas.microsoft.com/office/drawing/2014/main" id="{00000000-0008-0000-0300-00003008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8125" y="4333875"/>
            <a:ext cx="428625" cy="4476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15</xdr:row>
      <xdr:rowOff>171588</xdr:rowOff>
    </xdr:from>
    <xdr:to>
      <xdr:col>3</xdr:col>
      <xdr:colOff>0</xdr:colOff>
      <xdr:row>18</xdr:row>
      <xdr:rowOff>69988</xdr:rowOff>
    </xdr:to>
    <xdr:grpSp>
      <xdr:nvGrpSpPr>
        <xdr:cNvPr id="2050" name="InstrGroup_7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GrpSpPr>
          <a:grpSpLocks/>
        </xdr:cNvGrpSpPr>
      </xdr:nvGrpSpPr>
      <xdr:grpSpPr bwMode="auto">
        <a:xfrm>
          <a:off x="219075" y="3343413"/>
          <a:ext cx="2066925" cy="469900"/>
          <a:chOff x="219075" y="3838574"/>
          <a:chExt cx="2066925" cy="463550"/>
        </a:xfrm>
      </xdr:grpSpPr>
      <xdr:sp macro="[0]!Instruction.BlockClick" textlink="">
        <xdr:nvSpPr>
          <xdr:cNvPr id="3" name="InstrBlock_7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3838574"/>
            <a:ext cx="2066925" cy="46355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Консультация по методологии заполнения</a:t>
            </a:r>
          </a:p>
        </xdr:txBody>
      </xdr:sp>
      <xdr:pic macro="[0]!Instruction.BlockClick">
        <xdr:nvPicPr>
          <xdr:cNvPr id="2094" name="InstrImg_7" descr="icon7">
            <a:extLst>
              <a:ext uri="{FF2B5EF4-FFF2-40B4-BE49-F238E27FC236}">
                <a16:creationId xmlns:a16="http://schemas.microsoft.com/office/drawing/2014/main" id="{00000000-0008-0000-0300-00002E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95275" y="3914775"/>
            <a:ext cx="381000" cy="3619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15</xdr:row>
      <xdr:rowOff>171588</xdr:rowOff>
    </xdr:from>
    <xdr:to>
      <xdr:col>3</xdr:col>
      <xdr:colOff>0</xdr:colOff>
      <xdr:row>15</xdr:row>
      <xdr:rowOff>171588</xdr:rowOff>
    </xdr:to>
    <xdr:grpSp>
      <xdr:nvGrpSpPr>
        <xdr:cNvPr id="2051" name="InstrGroup_6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GrpSpPr>
          <a:grpSpLocks/>
        </xdr:cNvGrpSpPr>
      </xdr:nvGrpSpPr>
      <xdr:grpSpPr bwMode="auto">
        <a:xfrm>
          <a:off x="219075" y="3343413"/>
          <a:ext cx="2066925" cy="0"/>
          <a:chOff x="219075" y="3375024"/>
          <a:chExt cx="2066925" cy="463550"/>
        </a:xfrm>
      </xdr:grpSpPr>
      <xdr:sp macro="[0]!Instruction.BlockClick" textlink="">
        <xdr:nvSpPr>
          <xdr:cNvPr id="4" name="InstrBlock_6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3314700"/>
            <a:ext cx="2066925" cy="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Методология заполнения</a:t>
            </a:r>
          </a:p>
        </xdr:txBody>
      </xdr:sp>
      <xdr:pic macro="[0]!Instruction.BlockClick">
        <xdr:nvPicPr>
          <xdr:cNvPr id="2092" name="InstrImg_6" descr="icon6">
            <a:extLst>
              <a:ext uri="{FF2B5EF4-FFF2-40B4-BE49-F238E27FC236}">
                <a16:creationId xmlns:a16="http://schemas.microsoft.com/office/drawing/2014/main" id="{00000000-0008-0000-0300-00002C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750" y="3438525"/>
            <a:ext cx="381000" cy="381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13</xdr:row>
      <xdr:rowOff>82688</xdr:rowOff>
    </xdr:from>
    <xdr:to>
      <xdr:col>3</xdr:col>
      <xdr:colOff>0</xdr:colOff>
      <xdr:row>15</xdr:row>
      <xdr:rowOff>171588</xdr:rowOff>
    </xdr:to>
    <xdr:grpSp>
      <xdr:nvGrpSpPr>
        <xdr:cNvPr id="2052" name="InstrGroup_5">
          <a:extLst>
            <a:ext uri="{FF2B5EF4-FFF2-40B4-BE49-F238E27FC236}">
              <a16:creationId xmlns:a16="http://schemas.microsoft.com/office/drawing/2014/main" id="{00000000-0008-0000-0300-000004080000}"/>
            </a:ext>
          </a:extLst>
        </xdr:cNvPr>
        <xdr:cNvGrpSpPr>
          <a:grpSpLocks/>
        </xdr:cNvGrpSpPr>
      </xdr:nvGrpSpPr>
      <xdr:grpSpPr bwMode="auto">
        <a:xfrm>
          <a:off x="219075" y="2873513"/>
          <a:ext cx="2066925" cy="469900"/>
          <a:chOff x="219075" y="2911474"/>
          <a:chExt cx="2066925" cy="463550"/>
        </a:xfrm>
      </xdr:grpSpPr>
      <xdr:sp macro="[0]!Instruction.BlockClick" textlink="">
        <xdr:nvSpPr>
          <xdr:cNvPr id="5" name="InstrBlock_5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2911474"/>
            <a:ext cx="2066925" cy="46355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Организационно-технические консультации</a:t>
            </a:r>
          </a:p>
        </xdr:txBody>
      </xdr:sp>
      <xdr:pic macro="[0]!Instruction.BlockClick">
        <xdr:nvPicPr>
          <xdr:cNvPr id="2090" name="InstrImg_5" descr="icon5">
            <a:extLst>
              <a:ext uri="{FF2B5EF4-FFF2-40B4-BE49-F238E27FC236}">
                <a16:creationId xmlns:a16="http://schemas.microsoft.com/office/drawing/2014/main" id="{00000000-0008-0000-0300-00002A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6700" y="2962275"/>
            <a:ext cx="381000" cy="381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12</xdr:row>
      <xdr:rowOff>98563</xdr:rowOff>
    </xdr:from>
    <xdr:to>
      <xdr:col>3</xdr:col>
      <xdr:colOff>0</xdr:colOff>
      <xdr:row>13</xdr:row>
      <xdr:rowOff>82688</xdr:rowOff>
    </xdr:to>
    <xdr:grpSp>
      <xdr:nvGrpSpPr>
        <xdr:cNvPr id="2053" name="InstrGroup_4">
          <a:extLst>
            <a:ext uri="{FF2B5EF4-FFF2-40B4-BE49-F238E27FC236}">
              <a16:creationId xmlns:a16="http://schemas.microsoft.com/office/drawing/2014/main" id="{00000000-0008-0000-0300-000005080000}"/>
            </a:ext>
          </a:extLst>
        </xdr:cNvPr>
        <xdr:cNvGrpSpPr>
          <a:grpSpLocks/>
        </xdr:cNvGrpSpPr>
      </xdr:nvGrpSpPr>
      <xdr:grpSpPr bwMode="auto">
        <a:xfrm>
          <a:off x="219075" y="2403613"/>
          <a:ext cx="2066925" cy="469900"/>
          <a:chOff x="219075" y="2447924"/>
          <a:chExt cx="2066925" cy="463550"/>
        </a:xfrm>
      </xdr:grpSpPr>
      <xdr:sp macro="[0]!Instruction.BlockClick" textlink="">
        <xdr:nvSpPr>
          <xdr:cNvPr id="6" name="InstrBlock_4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2447924"/>
            <a:ext cx="2066925" cy="46355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Проверка отчёта</a:t>
            </a:r>
          </a:p>
        </xdr:txBody>
      </xdr:sp>
      <xdr:pic macro="[0]!Instruction.BlockClick">
        <xdr:nvPicPr>
          <xdr:cNvPr id="2088" name="InstrImg_4" descr="icon4">
            <a:extLst>
              <a:ext uri="{FF2B5EF4-FFF2-40B4-BE49-F238E27FC236}">
                <a16:creationId xmlns:a16="http://schemas.microsoft.com/office/drawing/2014/main" id="{00000000-0008-0000-0300-000028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6700" y="2495550"/>
            <a:ext cx="3810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10</xdr:row>
      <xdr:rowOff>123963</xdr:rowOff>
    </xdr:from>
    <xdr:to>
      <xdr:col>3</xdr:col>
      <xdr:colOff>0</xdr:colOff>
      <xdr:row>12</xdr:row>
      <xdr:rowOff>98563</xdr:rowOff>
    </xdr:to>
    <xdr:grpSp>
      <xdr:nvGrpSpPr>
        <xdr:cNvPr id="2054" name="InstrGroup_3">
          <a:extLst>
            <a:ext uri="{FF2B5EF4-FFF2-40B4-BE49-F238E27FC236}">
              <a16:creationId xmlns:a16="http://schemas.microsoft.com/office/drawing/2014/main" id="{00000000-0008-0000-0300-000006080000}"/>
            </a:ext>
          </a:extLst>
        </xdr:cNvPr>
        <xdr:cNvGrpSpPr>
          <a:grpSpLocks/>
        </xdr:cNvGrpSpPr>
      </xdr:nvGrpSpPr>
      <xdr:grpSpPr bwMode="auto">
        <a:xfrm>
          <a:off x="219075" y="1933713"/>
          <a:ext cx="2066925" cy="469900"/>
          <a:chOff x="219075" y="1984374"/>
          <a:chExt cx="2066925" cy="463550"/>
        </a:xfrm>
      </xdr:grpSpPr>
      <xdr:sp macro="[0]!Instruction.BlockClick" textlink="">
        <xdr:nvSpPr>
          <xdr:cNvPr id="7" name="InstrBlock_3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1984374"/>
            <a:ext cx="2066925" cy="46355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Работа с реестрами</a:t>
            </a:r>
          </a:p>
        </xdr:txBody>
      </xdr:sp>
      <xdr:pic macro="[0]!Instruction.BlockClick">
        <xdr:nvPicPr>
          <xdr:cNvPr id="2086" name="InstrImg_3" descr="icon3">
            <a:extLst>
              <a:ext uri="{FF2B5EF4-FFF2-40B4-BE49-F238E27FC236}">
                <a16:creationId xmlns:a16="http://schemas.microsoft.com/office/drawing/2014/main" id="{00000000-0008-0000-0300-000026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6700" y="2019300"/>
            <a:ext cx="381000" cy="4000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0</xdr:colOff>
      <xdr:row>7</xdr:row>
      <xdr:rowOff>168413</xdr:rowOff>
    </xdr:from>
    <xdr:to>
      <xdr:col>3</xdr:col>
      <xdr:colOff>0</xdr:colOff>
      <xdr:row>10</xdr:row>
      <xdr:rowOff>123963</xdr:rowOff>
    </xdr:to>
    <xdr:grpSp>
      <xdr:nvGrpSpPr>
        <xdr:cNvPr id="2055" name="InstrGroup_2">
          <a:extLst>
            <a:ext uri="{FF2B5EF4-FFF2-40B4-BE49-F238E27FC236}">
              <a16:creationId xmlns:a16="http://schemas.microsoft.com/office/drawing/2014/main" id="{00000000-0008-0000-0300-000007080000}"/>
            </a:ext>
          </a:extLst>
        </xdr:cNvPr>
        <xdr:cNvGrpSpPr>
          <a:grpSpLocks/>
        </xdr:cNvGrpSpPr>
      </xdr:nvGrpSpPr>
      <xdr:grpSpPr bwMode="auto">
        <a:xfrm>
          <a:off x="219075" y="1463813"/>
          <a:ext cx="2066925" cy="469900"/>
          <a:chOff x="219075" y="1520824"/>
          <a:chExt cx="2066925" cy="463550"/>
        </a:xfrm>
      </xdr:grpSpPr>
      <xdr:sp macro="[0]!Instruction.BlockClick" textlink="">
        <xdr:nvSpPr>
          <xdr:cNvPr id="8" name="InstrBlock_2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1520824"/>
            <a:ext cx="2066925" cy="463550"/>
          </a:xfrm>
          <a:prstGeom prst="rect">
            <a:avLst/>
          </a:prstGeom>
          <a:solidFill>
            <a:srgbClr val="F0F0F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Условные обозначения</a:t>
            </a:r>
          </a:p>
        </xdr:txBody>
      </xdr:sp>
      <xdr:pic macro="[0]!Instruction.BlockClick">
        <xdr:nvPicPr>
          <xdr:cNvPr id="2084" name="InstrImg_2" descr="icon2">
            <a:extLst>
              <a:ext uri="{FF2B5EF4-FFF2-40B4-BE49-F238E27FC236}">
                <a16:creationId xmlns:a16="http://schemas.microsoft.com/office/drawing/2014/main" id="{00000000-0008-0000-0300-000024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66700" y="1552575"/>
            <a:ext cx="381000" cy="3905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23</xdr:col>
      <xdr:colOff>247650</xdr:colOff>
      <xdr:row>69</xdr:row>
      <xdr:rowOff>66675</xdr:rowOff>
    </xdr:from>
    <xdr:to>
      <xdr:col>24</xdr:col>
      <xdr:colOff>152400</xdr:colOff>
      <xdr:row>69</xdr:row>
      <xdr:rowOff>247650</xdr:rowOff>
    </xdr:to>
    <xdr:pic>
      <xdr:nvPicPr>
        <xdr:cNvPr id="2056" name="PAGE_LAST_INACTIVE" descr="tick_circle_3887.png" hidden="1">
          <a:extLs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44958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266700</xdr:colOff>
      <xdr:row>69</xdr:row>
      <xdr:rowOff>28575</xdr:rowOff>
    </xdr:from>
    <xdr:to>
      <xdr:col>23</xdr:col>
      <xdr:colOff>238125</xdr:colOff>
      <xdr:row>69</xdr:row>
      <xdr:rowOff>295275</xdr:rowOff>
    </xdr:to>
    <xdr:pic>
      <xdr:nvPicPr>
        <xdr:cNvPr id="2057" name="PAGE_NEXT_INACTIVE" descr="tick_circle_3887.png" hidden="1">
          <a:extLs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449580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47624</xdr:colOff>
      <xdr:row>98</xdr:row>
      <xdr:rowOff>114299</xdr:rowOff>
    </xdr:from>
    <xdr:to>
      <xdr:col>9</xdr:col>
      <xdr:colOff>181724</xdr:colOff>
      <xdr:row>100</xdr:row>
      <xdr:rowOff>165299</xdr:rowOff>
    </xdr:to>
    <xdr:sp macro="[0]!Instruction.cmdGetUpdate_Click" textlink="">
      <xdr:nvSpPr>
        <xdr:cNvPr id="11" name="cmdGetUpdate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2619374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98</xdr:row>
      <xdr:rowOff>114300</xdr:rowOff>
    </xdr:from>
    <xdr:to>
      <xdr:col>15</xdr:col>
      <xdr:colOff>105525</xdr:colOff>
      <xdr:row>100</xdr:row>
      <xdr:rowOff>165300</xdr:rowOff>
    </xdr:to>
    <xdr:sp macro="[0]!Instruction.cmdShowHideUpdateLog_Click" textlink="">
      <xdr:nvSpPr>
        <xdr:cNvPr id="12" name="cmdShowHideUpdateLog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4314825" y="4572000"/>
          <a:ext cx="16200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2060" name="Pict 9" descr="тест">
          <a:extLs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04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2061" name="Pict 9" descr="тест">
          <a:extLs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04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2062" name="Pict 9" descr="тест">
          <a:extLs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049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1795</xdr:colOff>
      <xdr:row>5</xdr:row>
      <xdr:rowOff>12838</xdr:rowOff>
    </xdr:from>
    <xdr:to>
      <xdr:col>3</xdr:col>
      <xdr:colOff>5522</xdr:colOff>
      <xdr:row>7</xdr:row>
      <xdr:rowOff>168413</xdr:rowOff>
    </xdr:to>
    <xdr:grpSp>
      <xdr:nvGrpSpPr>
        <xdr:cNvPr id="2063" name="InstrGroup_1">
          <a:extLs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GrpSpPr>
          <a:grpSpLocks/>
        </xdr:cNvGrpSpPr>
      </xdr:nvGrpSpPr>
      <xdr:grpSpPr bwMode="auto">
        <a:xfrm>
          <a:off x="220870" y="993913"/>
          <a:ext cx="2070652" cy="469900"/>
          <a:chOff x="219075" y="1057274"/>
          <a:chExt cx="2066925" cy="438151"/>
        </a:xfrm>
      </xdr:grpSpPr>
      <xdr:sp macro="[0]!Instruction.BlockClick" textlink="">
        <xdr:nvSpPr>
          <xdr:cNvPr id="16" name="InstrBlock_1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9075" y="1057274"/>
            <a:ext cx="2066925" cy="432230"/>
          </a:xfrm>
          <a:prstGeom prst="rect">
            <a:avLst/>
          </a:prstGeom>
          <a:solidFill>
            <a:srgbClr val="FFC170"/>
          </a:solidFill>
          <a:ln w="9525">
            <a:solidFill>
              <a:srgbClr val="A6A6A6"/>
            </a:solidFill>
            <a:miter lim="800000"/>
            <a:headEnd/>
            <a:tailEnd/>
          </a:ln>
        </xdr:spPr>
        <xdr:txBody>
          <a:bodyPr vertOverflow="clip" wrap="square" lIns="468000" tIns="46800" rIns="36000" bIns="46800" anchor="ctr" upright="1"/>
          <a:lstStyle/>
          <a:p>
            <a:pPr algn="l" rtl="0">
              <a:defRPr sz="1000"/>
            </a:pPr>
            <a:r>
              <a:rPr lang="ru-RU"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rPr>
              <a:t>Технические требования</a:t>
            </a:r>
          </a:p>
        </xdr:txBody>
      </xdr:sp>
      <xdr:pic macro="[0]!Instruction.BlockClick">
        <xdr:nvPicPr>
          <xdr:cNvPr id="2082" name="InstrImg_1" descr="icon1">
            <a:extLst>
              <a:ext uri="{FF2B5EF4-FFF2-40B4-BE49-F238E27FC236}">
                <a16:creationId xmlns:a16="http://schemas.microsoft.com/office/drawing/2014/main" id="{00000000-0008-0000-0300-0000220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5750" y="1114425"/>
            <a:ext cx="381000" cy="381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2064" name="Pict 9" descr="тест">
          <a:extLs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743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2065" name="Pict 9" descr="тест">
          <a:extLs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495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94</xdr:row>
      <xdr:rowOff>47625</xdr:rowOff>
    </xdr:from>
    <xdr:to>
      <xdr:col>4</xdr:col>
      <xdr:colOff>257175</xdr:colOff>
      <xdr:row>95</xdr:row>
      <xdr:rowOff>9525</xdr:rowOff>
    </xdr:to>
    <xdr:pic macro="[0]!Instruction.chkUpdates_Click">
      <xdr:nvPicPr>
        <xdr:cNvPr id="2066" name="chkGetUpdatesTrue" descr="check_yes.jpg">
          <a:extLs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495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96</xdr:row>
      <xdr:rowOff>57150</xdr:rowOff>
    </xdr:from>
    <xdr:to>
      <xdr:col>4</xdr:col>
      <xdr:colOff>257175</xdr:colOff>
      <xdr:row>97</xdr:row>
      <xdr:rowOff>19050</xdr:rowOff>
    </xdr:to>
    <xdr:pic macro="[0]!Instruction.chkUpdates_Click">
      <xdr:nvPicPr>
        <xdr:cNvPr id="2067" name="chkNoUpdatesFalse" descr="check_no.png">
          <a:extLs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495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96</xdr:row>
      <xdr:rowOff>57150</xdr:rowOff>
    </xdr:from>
    <xdr:to>
      <xdr:col>4</xdr:col>
      <xdr:colOff>257175</xdr:colOff>
      <xdr:row>97</xdr:row>
      <xdr:rowOff>19050</xdr:rowOff>
    </xdr:to>
    <xdr:pic macro="[0]!Instruction.chkUpdates_Click">
      <xdr:nvPicPr>
        <xdr:cNvPr id="2068" name="chkNoUpdatesTrue" descr="check_yes.jpg" hidden="1">
          <a:extLs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495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94</xdr:row>
      <xdr:rowOff>47625</xdr:rowOff>
    </xdr:from>
    <xdr:to>
      <xdr:col>4</xdr:col>
      <xdr:colOff>257175</xdr:colOff>
      <xdr:row>95</xdr:row>
      <xdr:rowOff>9525</xdr:rowOff>
    </xdr:to>
    <xdr:pic macro="[0]!Instruction.chkUpdates_Click">
      <xdr:nvPicPr>
        <xdr:cNvPr id="2069" name="chkGetUpdatesFalse" descr="check_no.png" hidden="1">
          <a:extLs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495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98</xdr:row>
      <xdr:rowOff>104775</xdr:rowOff>
    </xdr:from>
    <xdr:to>
      <xdr:col>5</xdr:col>
      <xdr:colOff>180975</xdr:colOff>
      <xdr:row>100</xdr:row>
      <xdr:rowOff>142875</xdr:rowOff>
    </xdr:to>
    <xdr:pic macro="[0]!Instruction.cmdGetUpdate_Click">
      <xdr:nvPicPr>
        <xdr:cNvPr id="2070" name="cmdGetUpdateImg" descr="icon11.png">
          <a:extLs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495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98</xdr:row>
      <xdr:rowOff>104775</xdr:rowOff>
    </xdr:from>
    <xdr:to>
      <xdr:col>11</xdr:col>
      <xdr:colOff>104775</xdr:colOff>
      <xdr:row>100</xdr:row>
      <xdr:rowOff>142875</xdr:rowOff>
    </xdr:to>
    <xdr:pic macro="[0]!Instruction.cmdShowHideUpdateLog_Click">
      <xdr:nvPicPr>
        <xdr:cNvPr id="2071" name="cmdShowHideUpdateLogImg" descr="icon13.png">
          <a:extLs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495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381305</xdr:colOff>
      <xdr:row>2</xdr:row>
      <xdr:rowOff>9392</xdr:rowOff>
    </xdr:from>
    <xdr:to>
      <xdr:col>2</xdr:col>
      <xdr:colOff>1465150</xdr:colOff>
      <xdr:row>2</xdr:row>
      <xdr:rowOff>223955</xdr:rowOff>
    </xdr:to>
    <xdr:sp macro="" textlink="">
      <xdr:nvSpPr>
        <xdr:cNvPr id="33" name="cmdAct_1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1181405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352425</xdr:colOff>
      <xdr:row>1</xdr:row>
      <xdr:rowOff>114300</xdr:rowOff>
    </xdr:from>
    <xdr:to>
      <xdr:col>2</xdr:col>
      <xdr:colOff>638175</xdr:colOff>
      <xdr:row>3</xdr:row>
      <xdr:rowOff>57150</xdr:rowOff>
    </xdr:to>
    <xdr:pic>
      <xdr:nvPicPr>
        <xdr:cNvPr id="2073" name="cmdAct_2" descr="icon15.png">
          <a:extLst>
            <a:ext uri="{FF2B5EF4-FFF2-40B4-BE49-F238E27FC236}">
              <a16:creationId xmlns:a16="http://schemas.microsoft.com/office/drawing/2014/main" id="{00000000-0008-0000-03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1714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409575</xdr:colOff>
      <xdr:row>2</xdr:row>
      <xdr:rowOff>9525</xdr:rowOff>
    </xdr:from>
    <xdr:to>
      <xdr:col>4</xdr:col>
      <xdr:colOff>272129</xdr:colOff>
      <xdr:row>2</xdr:row>
      <xdr:rowOff>219075</xdr:rowOff>
    </xdr:to>
    <xdr:sp macro="[0]!Instruction.cmdGetUpdate_Click" textlink="">
      <xdr:nvSpPr>
        <xdr:cNvPr id="35" name="cmdNoAct_1" hidden="1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12096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419100</xdr:colOff>
      <xdr:row>1</xdr:row>
      <xdr:rowOff>200025</xdr:rowOff>
    </xdr:from>
    <xdr:to>
      <xdr:col>2</xdr:col>
      <xdr:colOff>666750</xdr:colOff>
      <xdr:row>3</xdr:row>
      <xdr:rowOff>9525</xdr:rowOff>
    </xdr:to>
    <xdr:pic>
      <xdr:nvPicPr>
        <xdr:cNvPr id="2075" name="cmdNoAct_2" descr="icon16.png" hidden="1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71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268061</xdr:colOff>
      <xdr:row>2</xdr:row>
      <xdr:rowOff>3612</xdr:rowOff>
    </xdr:from>
    <xdr:to>
      <xdr:col>4</xdr:col>
      <xdr:colOff>189139</xdr:colOff>
      <xdr:row>2</xdr:row>
      <xdr:rowOff>219612</xdr:rowOff>
    </xdr:to>
    <xdr:sp macro="" textlink="">
      <xdr:nvSpPr>
        <xdr:cNvPr id="37" name="cmdNoInet_1" hidden="1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1068161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247650</xdr:colOff>
      <xdr:row>1</xdr:row>
      <xdr:rowOff>136963</xdr:rowOff>
    </xdr:from>
    <xdr:ext cx="250371" cy="374141"/>
    <xdr:sp macro="" textlink="">
      <xdr:nvSpPr>
        <xdr:cNvPr id="38" name="cmdNoInet_2" hidden="1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/>
      </xdr:nvSpPr>
      <xdr:spPr>
        <a:xfrm>
          <a:off x="1047750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19</xdr:col>
      <xdr:colOff>95250</xdr:colOff>
      <xdr:row>69</xdr:row>
      <xdr:rowOff>57150</xdr:rowOff>
    </xdr:from>
    <xdr:to>
      <xdr:col>19</xdr:col>
      <xdr:colOff>276225</xdr:colOff>
      <xdr:row>69</xdr:row>
      <xdr:rowOff>238125</xdr:rowOff>
    </xdr:to>
    <xdr:pic macro="[0]!modInstruction.Process_Page_First">
      <xdr:nvPicPr>
        <xdr:cNvPr id="2078" name="PAGE_FIRST" descr="tick_circle_3887.png" hidden="1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50" y="4495800"/>
          <a:ext cx="180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20</xdr:col>
      <xdr:colOff>9525</xdr:colOff>
      <xdr:row>69</xdr:row>
      <xdr:rowOff>28575</xdr:rowOff>
    </xdr:from>
    <xdr:to>
      <xdr:col>20</xdr:col>
      <xdr:colOff>257175</xdr:colOff>
      <xdr:row>69</xdr:row>
      <xdr:rowOff>276225</xdr:rowOff>
    </xdr:to>
    <xdr:pic macro="[0]!modInstruction.Process_Page_Back">
      <xdr:nvPicPr>
        <xdr:cNvPr id="2079" name="PAGE_BACK" descr="tick_circle_3887.png" hidden="1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4495800"/>
          <a:ext cx="247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228601</xdr:colOff>
      <xdr:row>1</xdr:row>
      <xdr:rowOff>114300</xdr:rowOff>
    </xdr:from>
    <xdr:to>
      <xdr:col>25</xdr:col>
      <xdr:colOff>18271</xdr:colOff>
      <xdr:row>2</xdr:row>
      <xdr:rowOff>199651</xdr:rowOff>
    </xdr:to>
    <xdr:sp macro="[0]!modfrmSecretCode.frmSecretCode_Show" textlink="">
      <xdr:nvSpPr>
        <xdr:cNvPr id="49" name="cmdStartRegMode" hidden="1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Arrowheads="1"/>
        </xdr:cNvSpPr>
      </xdr:nvSpPr>
      <xdr:spPr bwMode="auto">
        <a:xfrm>
          <a:off x="6648451" y="171450"/>
          <a:ext cx="2151870" cy="294901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1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Заполнить плановые значения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12099</xdr:colOff>
      <xdr:row>0</xdr:row>
      <xdr:rowOff>9525</xdr:rowOff>
    </xdr:from>
    <xdr:to>
      <xdr:col>5</xdr:col>
      <xdr:colOff>107349</xdr:colOff>
      <xdr:row>1</xdr:row>
      <xdr:rowOff>8494</xdr:rowOff>
    </xdr:to>
    <xdr:sp macro="[0]!modUpdTemplLogger.cmdClearLog_Click" textlink="">
      <xdr:nvSpPr>
        <xdr:cNvPr id="4" name="cmdClearLo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9489474" y="9525"/>
          <a:ext cx="1314450" cy="303769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Очистить историю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38880</xdr:colOff>
      <xdr:row>15</xdr:row>
      <xdr:rowOff>374</xdr:rowOff>
    </xdr:from>
    <xdr:to>
      <xdr:col>7</xdr:col>
      <xdr:colOff>390525</xdr:colOff>
      <xdr:row>16</xdr:row>
      <xdr:rowOff>0</xdr:rowOff>
    </xdr:to>
    <xdr:sp macro="[0]!modCommandButton.cmdOrgChoice_Click_Handler" textlink="">
      <xdr:nvSpPr>
        <xdr:cNvPr id="4" name="cmdOrgChoice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6172980" y="2029199"/>
          <a:ext cx="1932795" cy="294901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1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 fPrintsWithSheet="0"/>
  </xdr:twoCellAnchor>
  <xdr:twoCellAnchor editAs="oneCell">
    <xdr:from>
      <xdr:col>4</xdr:col>
      <xdr:colOff>38100</xdr:colOff>
      <xdr:row>26</xdr:row>
      <xdr:rowOff>9525</xdr:rowOff>
    </xdr:from>
    <xdr:to>
      <xdr:col>7</xdr:col>
      <xdr:colOff>390525</xdr:colOff>
      <xdr:row>26</xdr:row>
      <xdr:rowOff>295274</xdr:rowOff>
    </xdr:to>
    <xdr:sp macro="[0]!mod_00_TIT.cmdStart" textlink="">
      <xdr:nvSpPr>
        <xdr:cNvPr id="3" name="cmdStart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6172200" y="4067175"/>
          <a:ext cx="1933575" cy="285749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1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5</xdr:col>
      <xdr:colOff>1552575</xdr:colOff>
      <xdr:row>4</xdr:row>
      <xdr:rowOff>114300</xdr:rowOff>
    </xdr:to>
    <xdr:sp macro="[0]!ws_00.To_Build_Template" textlink="">
      <xdr:nvSpPr>
        <xdr:cNvPr id="2" name="cmdStartRegMod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247650" y="238125"/>
          <a:ext cx="2009775" cy="304800"/>
        </a:xfrm>
        <a:prstGeom prst="roundRect">
          <a:avLst>
            <a:gd name="adj" fmla="val 0"/>
          </a:avLst>
        </a:prstGeom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100" b="0" i="0" u="none" strike="noStrike" baseline="0">
              <a:solidFill>
                <a:srgbClr val="FFFFFF"/>
              </a:solidFill>
              <a:latin typeface="Tahoma"/>
              <a:ea typeface="Tahoma"/>
              <a:cs typeface="Tahoma"/>
            </a:rPr>
            <a:t>Сформировать шаблон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19191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7F7F7F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27432" tIns="18288" rIns="27432" bIns="18288" anchor="ctr" upright="1"/>
      <a:lstStyle>
        <a:defPPr algn="ctr" rtl="0">
          <a:defRPr sz="900" b="0" i="0" u="none" strike="noStrike" baseline="0">
            <a:solidFill>
              <a:srgbClr val="FFFFFF"/>
            </a:solidFill>
            <a:latin typeface="Tahoma"/>
            <a:ea typeface="Tahoma"/>
            <a:cs typeface="Tahoma"/>
          </a:defRPr>
        </a:defPPr>
      </a:lstStyle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ek.krasnodar.ru/deyatelnost/kalkulyator-ton-uslovnogo-topliva/" TargetMode="External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rek.krasnodar.ru/deyatelnost/kalkulyator-ton-uslovnogo-topliva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odCommandButton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s_01">
    <pageSetUpPr fitToPage="1"/>
  </sheetPr>
  <dimension ref="A1:R65"/>
  <sheetViews>
    <sheetView showGridLines="0" topLeftCell="D17" zoomScaleNormal="100" workbookViewId="0">
      <pane xSplit="3" ySplit="18" topLeftCell="G35" activePane="bottomRight" state="frozen"/>
      <selection activeCell="D17" sqref="D17"/>
      <selection pane="topRight" activeCell="G17" sqref="G17"/>
      <selection pane="bottomLeft" activeCell="D35" sqref="D35"/>
      <selection pane="bottomRight" activeCell="I23" sqref="I23:J23"/>
    </sheetView>
  </sheetViews>
  <sheetFormatPr defaultColWidth="12.5703125" defaultRowHeight="11.25"/>
  <cols>
    <col min="1" max="3" width="10.7109375" style="105" hidden="1" customWidth="1"/>
    <col min="4" max="4" width="3.7109375" style="105" customWidth="1"/>
    <col min="5" max="5" width="13.85546875" style="105" customWidth="1"/>
    <col min="6" max="6" width="14.85546875" style="105" customWidth="1"/>
    <col min="7" max="8" width="15.140625" style="105" customWidth="1"/>
    <col min="9" max="9" width="20.85546875" style="105" customWidth="1"/>
    <col min="10" max="10" width="14.140625" style="105" customWidth="1"/>
    <col min="11" max="11" width="17.140625" style="105" customWidth="1"/>
    <col min="12" max="12" width="18.140625" style="105" customWidth="1"/>
    <col min="13" max="13" width="21.28515625" style="105" customWidth="1"/>
    <col min="14" max="14" width="19" style="105" customWidth="1"/>
    <col min="15" max="15" width="16.28515625" style="105" customWidth="1"/>
    <col min="16" max="16" width="18.140625" style="105" customWidth="1"/>
    <col min="17" max="17" width="19.42578125" style="105" customWidth="1"/>
    <col min="18" max="18" width="8.42578125" style="105" customWidth="1"/>
    <col min="19" max="16384" width="12.5703125" style="105"/>
  </cols>
  <sheetData>
    <row r="1" spans="10:18" hidden="1"/>
    <row r="2" spans="10:18" hidden="1"/>
    <row r="3" spans="10:18" hidden="1"/>
    <row r="4" spans="10:18" hidden="1"/>
    <row r="5" spans="10:18" hidden="1"/>
    <row r="6" spans="10:18" hidden="1"/>
    <row r="7" spans="10:18" hidden="1"/>
    <row r="8" spans="10:18" hidden="1"/>
    <row r="9" spans="10:18" hidden="1"/>
    <row r="10" spans="10:18" hidden="1"/>
    <row r="11" spans="10:18" ht="14.1" hidden="1" customHeight="1">
      <c r="J11" s="285"/>
      <c r="K11" s="285"/>
      <c r="L11" s="285"/>
      <c r="M11" s="285"/>
      <c r="N11" s="285"/>
      <c r="O11" s="285"/>
      <c r="P11" s="285"/>
      <c r="Q11" s="285"/>
      <c r="R11" s="106"/>
    </row>
    <row r="12" spans="10:18" ht="14.1" hidden="1" customHeight="1">
      <c r="J12" s="285"/>
      <c r="K12" s="285"/>
      <c r="L12" s="285"/>
      <c r="M12" s="285"/>
      <c r="N12" s="285"/>
      <c r="O12" s="285"/>
      <c r="P12" s="285"/>
      <c r="Q12" s="285"/>
      <c r="R12" s="106"/>
    </row>
    <row r="13" spans="10:18" ht="14.1" hidden="1" customHeight="1">
      <c r="J13" s="285"/>
      <c r="K13" s="285"/>
      <c r="L13" s="285"/>
      <c r="M13" s="285"/>
      <c r="N13" s="285"/>
      <c r="O13" s="285"/>
      <c r="P13" s="285"/>
      <c r="Q13" s="285"/>
      <c r="R13" s="106"/>
    </row>
    <row r="14" spans="10:18" ht="14.1" hidden="1" customHeight="1">
      <c r="J14" s="285"/>
      <c r="K14" s="285"/>
      <c r="L14" s="285"/>
      <c r="M14" s="285"/>
      <c r="N14" s="285"/>
      <c r="O14" s="285"/>
      <c r="P14" s="285"/>
      <c r="Q14" s="285"/>
      <c r="R14" s="106"/>
    </row>
    <row r="15" spans="10:18" ht="14.1" hidden="1" customHeight="1">
      <c r="J15" s="285"/>
      <c r="K15" s="285"/>
      <c r="L15" s="285"/>
      <c r="M15" s="285"/>
      <c r="N15" s="285"/>
      <c r="O15" s="285"/>
      <c r="P15" s="285"/>
      <c r="Q15" s="285"/>
      <c r="R15" s="106"/>
    </row>
    <row r="16" spans="10:18" ht="14.1" hidden="1" customHeight="1">
      <c r="J16" s="285"/>
      <c r="K16" s="285"/>
      <c r="L16" s="285"/>
      <c r="M16" s="285"/>
      <c r="N16" s="285"/>
      <c r="O16" s="285"/>
      <c r="P16" s="285"/>
      <c r="Q16" s="285"/>
      <c r="R16" s="106"/>
    </row>
    <row r="18" spans="5:18" ht="35.25" customHeight="1">
      <c r="E18" s="287" t="s">
        <v>1387</v>
      </c>
      <c r="F18" s="288"/>
      <c r="G18" s="288"/>
      <c r="H18" s="289"/>
      <c r="I18" s="107"/>
      <c r="J18" s="107"/>
      <c r="K18" s="107"/>
      <c r="L18" s="107"/>
      <c r="M18" s="107"/>
      <c r="N18" s="107"/>
      <c r="O18" s="107"/>
      <c r="P18" s="107"/>
      <c r="Q18" s="107"/>
    </row>
    <row r="19" spans="5:18"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</row>
    <row r="20" spans="5:18" hidden="1">
      <c r="E20" s="286"/>
      <c r="F20" s="286"/>
      <c r="G20" s="286"/>
      <c r="H20" s="286"/>
      <c r="I20" s="286"/>
      <c r="J20" s="286"/>
      <c r="K20" s="286"/>
      <c r="L20" s="286"/>
      <c r="M20" s="286"/>
      <c r="N20" s="286"/>
      <c r="O20" s="286"/>
      <c r="P20" s="286"/>
      <c r="Q20" s="286"/>
    </row>
    <row r="21" spans="5:18" hidden="1"/>
    <row r="22" spans="5:18" ht="36" customHeight="1">
      <c r="E22" s="271" t="s">
        <v>1276</v>
      </c>
      <c r="F22" s="271"/>
      <c r="G22" s="271"/>
      <c r="H22" s="272"/>
      <c r="I22" s="290" t="s">
        <v>3583</v>
      </c>
      <c r="J22" s="290"/>
    </row>
    <row r="23" spans="5:18">
      <c r="E23" s="271" t="s">
        <v>153</v>
      </c>
      <c r="F23" s="271"/>
      <c r="G23" s="271"/>
      <c r="H23" s="272"/>
      <c r="I23" s="276" t="str">
        <f>IF(LEN(ORG_address)=0,"",ORG_address)</f>
        <v>350033, г. Краснодар, ул. Ставропольская, 3А</v>
      </c>
      <c r="J23" s="276"/>
      <c r="K23" s="107"/>
      <c r="L23" s="107"/>
      <c r="M23" s="107"/>
      <c r="N23" s="107"/>
      <c r="O23" s="107"/>
      <c r="P23" s="107"/>
      <c r="Q23" s="107"/>
      <c r="R23" s="107"/>
    </row>
    <row r="24" spans="5:18">
      <c r="E24" s="271" t="s">
        <v>1277</v>
      </c>
      <c r="F24" s="271"/>
      <c r="G24" s="271"/>
      <c r="H24" s="272"/>
      <c r="I24" s="276" t="str">
        <f>IF(LEN(Титульный!$D38)=0,"",Титульный!$D38)</f>
        <v>Зенин Данил Иванович</v>
      </c>
      <c r="J24" s="276"/>
    </row>
    <row r="25" spans="5:18">
      <c r="E25" s="271" t="s">
        <v>1278</v>
      </c>
      <c r="F25" s="271"/>
      <c r="G25" s="271"/>
      <c r="H25" s="272"/>
      <c r="I25" s="276" t="str">
        <f>IF(LEN(Титульный!$D40)=0,"",Титульный!$D40)</f>
        <v>+7 (861) 250-67-68</v>
      </c>
      <c r="J25" s="276"/>
    </row>
    <row r="26" spans="5:18">
      <c r="E26" s="271" t="s">
        <v>157</v>
      </c>
      <c r="F26" s="271"/>
      <c r="G26" s="271"/>
      <c r="H26" s="272"/>
      <c r="I26" s="276" t="str">
        <f>IF(LEN(Титульный!$D41)=0,"",Титульный!$D41)</f>
        <v>zenindi@ensi23.ru</v>
      </c>
      <c r="J26" s="276"/>
    </row>
    <row r="27" spans="5:18">
      <c r="E27" s="271" t="s">
        <v>1279</v>
      </c>
      <c r="F27" s="271"/>
      <c r="G27" s="271"/>
      <c r="H27" s="272"/>
      <c r="I27" s="276">
        <f>IF(LEN(god)=0,"",god)</f>
        <v>2022</v>
      </c>
      <c r="J27" s="276"/>
    </row>
    <row r="28" spans="5:18">
      <c r="E28" s="273" t="s">
        <v>1280</v>
      </c>
      <c r="F28" s="273"/>
      <c r="G28" s="273"/>
      <c r="H28" s="274"/>
      <c r="I28" s="284">
        <f>IF(OR(LEN(god)=0,LEN(prdDop)=0),"",god+VALUE(LEFT(prdDop,1))-1)</f>
        <v>2026</v>
      </c>
      <c r="J28" s="284"/>
    </row>
    <row r="29" spans="5:18" ht="16.5" customHeight="1">
      <c r="E29" s="275" t="s">
        <v>1281</v>
      </c>
      <c r="F29" s="282" t="s">
        <v>1375</v>
      </c>
      <c r="G29" s="282" t="s">
        <v>1376</v>
      </c>
      <c r="H29" s="282"/>
      <c r="I29" s="283" t="s">
        <v>1378</v>
      </c>
      <c r="J29" s="275" t="s">
        <v>1282</v>
      </c>
      <c r="K29" s="275"/>
      <c r="L29" s="275"/>
      <c r="M29" s="275"/>
      <c r="N29" s="275"/>
      <c r="O29" s="275"/>
      <c r="P29" s="275"/>
      <c r="Q29" s="275"/>
    </row>
    <row r="30" spans="5:18">
      <c r="E30" s="275"/>
      <c r="F30" s="275"/>
      <c r="G30" s="282"/>
      <c r="H30" s="282"/>
      <c r="I30" s="283"/>
      <c r="J30" s="282" t="s">
        <v>1379</v>
      </c>
      <c r="K30" s="282"/>
      <c r="L30" s="282"/>
      <c r="M30" s="282"/>
      <c r="N30" s="282" t="s">
        <v>1380</v>
      </c>
      <c r="O30" s="282"/>
      <c r="P30" s="282"/>
      <c r="Q30" s="282"/>
    </row>
    <row r="31" spans="5:18" ht="16.5" customHeight="1">
      <c r="E31" s="275"/>
      <c r="F31" s="275"/>
      <c r="G31" s="275" t="s">
        <v>1283</v>
      </c>
      <c r="H31" s="280" t="s">
        <v>1377</v>
      </c>
      <c r="I31" s="283"/>
      <c r="J31" s="282"/>
      <c r="K31" s="282"/>
      <c r="L31" s="282"/>
      <c r="M31" s="282"/>
      <c r="N31" s="282"/>
      <c r="O31" s="282"/>
      <c r="P31" s="282"/>
      <c r="Q31" s="282"/>
    </row>
    <row r="32" spans="5:18" ht="24" customHeight="1">
      <c r="E32" s="275"/>
      <c r="F32" s="275"/>
      <c r="G32" s="275"/>
      <c r="H32" s="281"/>
      <c r="I32" s="283"/>
      <c r="J32" s="282" t="s">
        <v>1381</v>
      </c>
      <c r="K32" s="282"/>
      <c r="L32" s="283" t="s">
        <v>1382</v>
      </c>
      <c r="M32" s="283"/>
      <c r="N32" s="282" t="s">
        <v>1381</v>
      </c>
      <c r="O32" s="282"/>
      <c r="P32" s="283" t="s">
        <v>1382</v>
      </c>
      <c r="Q32" s="283"/>
    </row>
    <row r="33" spans="5:18" ht="45" customHeight="1">
      <c r="E33" s="277"/>
      <c r="F33" s="277"/>
      <c r="G33" s="277"/>
      <c r="H33" s="281"/>
      <c r="I33" s="280"/>
      <c r="J33" s="168" t="s">
        <v>1383</v>
      </c>
      <c r="K33" s="168" t="s">
        <v>1384</v>
      </c>
      <c r="L33" s="168" t="s">
        <v>1383</v>
      </c>
      <c r="M33" s="168" t="s">
        <v>1384</v>
      </c>
      <c r="N33" s="168" t="s">
        <v>1383</v>
      </c>
      <c r="O33" s="168" t="s">
        <v>1384</v>
      </c>
      <c r="P33" s="168" t="s">
        <v>1383</v>
      </c>
      <c r="Q33" s="168" t="s">
        <v>1384</v>
      </c>
    </row>
    <row r="34" spans="5:18" ht="12" customHeight="1">
      <c r="E34" s="169">
        <v>1</v>
      </c>
      <c r="F34" s="169">
        <v>2</v>
      </c>
      <c r="G34" s="169">
        <v>3</v>
      </c>
      <c r="H34" s="169">
        <v>4</v>
      </c>
      <c r="I34" s="169">
        <v>5</v>
      </c>
      <c r="J34" s="169">
        <v>6</v>
      </c>
      <c r="K34" s="169">
        <v>7</v>
      </c>
      <c r="L34" s="169">
        <v>8</v>
      </c>
      <c r="M34" s="169">
        <v>9</v>
      </c>
      <c r="N34" s="169">
        <v>10</v>
      </c>
      <c r="O34" s="169">
        <v>11</v>
      </c>
      <c r="P34" s="169">
        <v>12</v>
      </c>
      <c r="Q34" s="169">
        <v>13</v>
      </c>
    </row>
    <row r="35" spans="5:18" ht="0.2" customHeight="1">
      <c r="E35" s="293" t="s">
        <v>1269</v>
      </c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5"/>
    </row>
    <row r="36" spans="5:18" ht="0.2" customHeight="1">
      <c r="E36" s="278" t="str">
        <f>IF(LEN(god_FACT)=0,"",god_FACT)&amp; " год"</f>
        <v>2023 год</v>
      </c>
      <c r="F36" s="160" t="s">
        <v>1284</v>
      </c>
      <c r="G36" s="232"/>
      <c r="H36" s="232"/>
      <c r="I36" s="232"/>
      <c r="J36" s="232"/>
      <c r="K36" s="233"/>
      <c r="L36" s="232"/>
      <c r="M36" s="232"/>
      <c r="N36" s="232"/>
      <c r="O36" s="232"/>
      <c r="P36" s="232"/>
      <c r="Q36" s="232"/>
      <c r="R36" s="109"/>
    </row>
    <row r="37" spans="5:18" ht="0.2" customHeight="1">
      <c r="E37" s="278"/>
      <c r="F37" s="114" t="s">
        <v>1285</v>
      </c>
      <c r="G37" s="152"/>
      <c r="H37" s="152"/>
      <c r="I37" s="152"/>
      <c r="J37" s="152"/>
      <c r="K37" s="234"/>
      <c r="L37" s="152"/>
      <c r="M37" s="152"/>
      <c r="N37" s="152"/>
      <c r="O37" s="152"/>
      <c r="P37" s="152"/>
      <c r="Q37" s="152"/>
      <c r="R37" s="109"/>
    </row>
    <row r="38" spans="5:18" ht="0.2" customHeight="1">
      <c r="E38" s="279"/>
      <c r="F38" s="114" t="s">
        <v>1286</v>
      </c>
      <c r="G38" s="235"/>
      <c r="H38" s="235"/>
      <c r="I38" s="236"/>
      <c r="J38" s="235"/>
      <c r="K38" s="237"/>
      <c r="L38" s="235"/>
      <c r="M38" s="235"/>
      <c r="N38" s="235"/>
      <c r="O38" s="235"/>
      <c r="P38" s="235"/>
      <c r="Q38" s="235"/>
      <c r="R38" s="109"/>
    </row>
    <row r="39" spans="5:18" ht="0.2" customHeight="1">
      <c r="E39" s="280" t="s">
        <v>1370</v>
      </c>
      <c r="F39" s="114" t="s">
        <v>1284</v>
      </c>
      <c r="G39" s="152"/>
      <c r="H39" s="152"/>
      <c r="I39" s="152"/>
      <c r="J39" s="152"/>
      <c r="K39" s="234"/>
      <c r="L39" s="152"/>
      <c r="M39" s="152"/>
      <c r="N39" s="152"/>
      <c r="O39" s="152"/>
      <c r="P39" s="152"/>
      <c r="Q39" s="152"/>
    </row>
    <row r="40" spans="5:18" ht="0.2" customHeight="1">
      <c r="E40" s="291"/>
      <c r="F40" s="114" t="s">
        <v>1285</v>
      </c>
      <c r="G40" s="152"/>
      <c r="H40" s="152"/>
      <c r="I40" s="152"/>
      <c r="J40" s="152"/>
      <c r="K40" s="234"/>
      <c r="L40" s="152"/>
      <c r="M40" s="152"/>
      <c r="N40" s="152"/>
      <c r="O40" s="152"/>
      <c r="P40" s="152"/>
      <c r="Q40" s="152"/>
    </row>
    <row r="41" spans="5:18" ht="0.2" customHeight="1">
      <c r="E41" s="292"/>
      <c r="F41" s="114" t="s">
        <v>1286</v>
      </c>
      <c r="G41" s="235"/>
      <c r="H41" s="235"/>
      <c r="I41" s="236"/>
      <c r="J41" s="235"/>
      <c r="K41" s="237"/>
      <c r="L41" s="235"/>
      <c r="M41" s="235"/>
      <c r="N41" s="235"/>
      <c r="O41" s="235"/>
      <c r="P41" s="235"/>
      <c r="Q41" s="235"/>
    </row>
    <row r="42" spans="5:18" ht="0.2" customHeight="1">
      <c r="E42" s="293" t="s">
        <v>1270</v>
      </c>
      <c r="F42" s="294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95"/>
    </row>
    <row r="43" spans="5:18" ht="0.2" customHeight="1">
      <c r="E43" s="277" t="str">
        <f>IF(LEN(god_FACT)=0,"",god_FACT)&amp; " год"</f>
        <v>2023 год</v>
      </c>
      <c r="F43" s="114" t="s">
        <v>1284</v>
      </c>
      <c r="G43" s="152"/>
      <c r="H43" s="152"/>
      <c r="I43" s="152"/>
      <c r="J43" s="152"/>
      <c r="K43" s="234"/>
      <c r="L43" s="152"/>
      <c r="M43" s="152"/>
      <c r="N43" s="152"/>
      <c r="O43" s="152"/>
      <c r="P43" s="152"/>
      <c r="Q43" s="152"/>
    </row>
    <row r="44" spans="5:18" ht="0.2" customHeight="1">
      <c r="E44" s="278"/>
      <c r="F44" s="114" t="s">
        <v>1285</v>
      </c>
      <c r="G44" s="152"/>
      <c r="H44" s="152"/>
      <c r="I44" s="152"/>
      <c r="J44" s="152"/>
      <c r="K44" s="234"/>
      <c r="L44" s="152"/>
      <c r="M44" s="152"/>
      <c r="N44" s="152"/>
      <c r="O44" s="152"/>
      <c r="P44" s="152"/>
      <c r="Q44" s="152"/>
    </row>
    <row r="45" spans="5:18" ht="0.2" customHeight="1">
      <c r="E45" s="279"/>
      <c r="F45" s="114" t="s">
        <v>1286</v>
      </c>
      <c r="G45" s="235"/>
      <c r="H45" s="235"/>
      <c r="I45" s="236"/>
      <c r="J45" s="235"/>
      <c r="K45" s="237"/>
      <c r="L45" s="235"/>
      <c r="M45" s="235"/>
      <c r="N45" s="235"/>
      <c r="O45" s="235"/>
      <c r="P45" s="235"/>
      <c r="Q45" s="235"/>
    </row>
    <row r="46" spans="5:18" ht="0.2" customHeight="1">
      <c r="E46" s="280" t="s">
        <v>1370</v>
      </c>
      <c r="F46" s="114" t="s">
        <v>1284</v>
      </c>
      <c r="G46" s="152"/>
      <c r="H46" s="152"/>
      <c r="I46" s="152"/>
      <c r="J46" s="152"/>
      <c r="K46" s="234"/>
      <c r="L46" s="152"/>
      <c r="M46" s="152"/>
      <c r="N46" s="152"/>
      <c r="O46" s="152"/>
      <c r="P46" s="152"/>
      <c r="Q46" s="152"/>
    </row>
    <row r="47" spans="5:18" ht="0.2" customHeight="1">
      <c r="E47" s="291"/>
      <c r="F47" s="114" t="s">
        <v>1285</v>
      </c>
      <c r="G47" s="152"/>
      <c r="H47" s="152"/>
      <c r="I47" s="152"/>
      <c r="J47" s="152"/>
      <c r="K47" s="234"/>
      <c r="L47" s="152"/>
      <c r="M47" s="152"/>
      <c r="N47" s="152"/>
      <c r="O47" s="152"/>
      <c r="P47" s="152"/>
      <c r="Q47" s="152"/>
    </row>
    <row r="48" spans="5:18" ht="0.2" customHeight="1">
      <c r="E48" s="292"/>
      <c r="F48" s="114" t="s">
        <v>1286</v>
      </c>
      <c r="G48" s="235"/>
      <c r="H48" s="235"/>
      <c r="I48" s="236"/>
      <c r="J48" s="235"/>
      <c r="K48" s="237"/>
      <c r="L48" s="235"/>
      <c r="M48" s="235"/>
      <c r="N48" s="235"/>
      <c r="O48" s="235"/>
      <c r="P48" s="235"/>
      <c r="Q48" s="235"/>
    </row>
    <row r="49" spans="5:17" ht="0.2" customHeight="1">
      <c r="E49" s="293" t="s">
        <v>1248</v>
      </c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5"/>
    </row>
    <row r="50" spans="5:17" ht="0.2" customHeight="1">
      <c r="E50" s="277" t="str">
        <f>IF(LEN(god_FACT)=0,"",god_FACT)&amp; " год"</f>
        <v>2023 год</v>
      </c>
      <c r="F50" s="114" t="s">
        <v>1284</v>
      </c>
      <c r="G50" s="152"/>
      <c r="H50" s="152"/>
      <c r="I50" s="152"/>
      <c r="J50" s="152"/>
      <c r="K50" s="234"/>
      <c r="L50" s="152"/>
      <c r="M50" s="152"/>
      <c r="N50" s="152"/>
      <c r="O50" s="152"/>
      <c r="P50" s="152"/>
      <c r="Q50" s="152"/>
    </row>
    <row r="51" spans="5:17" ht="0.2" customHeight="1">
      <c r="E51" s="278"/>
      <c r="F51" s="114" t="s">
        <v>1285</v>
      </c>
      <c r="G51" s="152"/>
      <c r="H51" s="152"/>
      <c r="I51" s="152"/>
      <c r="J51" s="152"/>
      <c r="K51" s="234"/>
      <c r="L51" s="152"/>
      <c r="M51" s="152"/>
      <c r="N51" s="152"/>
      <c r="O51" s="152"/>
      <c r="P51" s="152"/>
      <c r="Q51" s="152"/>
    </row>
    <row r="52" spans="5:17" ht="0.2" customHeight="1">
      <c r="E52" s="279"/>
      <c r="F52" s="114" t="s">
        <v>1286</v>
      </c>
      <c r="G52" s="235"/>
      <c r="H52" s="235"/>
      <c r="I52" s="236"/>
      <c r="J52" s="235"/>
      <c r="K52" s="237"/>
      <c r="L52" s="235"/>
      <c r="M52" s="235"/>
      <c r="N52" s="235"/>
      <c r="O52" s="235"/>
      <c r="P52" s="235"/>
      <c r="Q52" s="235"/>
    </row>
    <row r="53" spans="5:17" ht="0.2" customHeight="1">
      <c r="E53" s="280" t="s">
        <v>1370</v>
      </c>
      <c r="F53" s="114" t="s">
        <v>1284</v>
      </c>
      <c r="G53" s="152"/>
      <c r="H53" s="152"/>
      <c r="I53" s="152"/>
      <c r="J53" s="152"/>
      <c r="K53" s="234"/>
      <c r="L53" s="152"/>
      <c r="M53" s="152"/>
      <c r="N53" s="152"/>
      <c r="O53" s="152"/>
      <c r="P53" s="152"/>
      <c r="Q53" s="152"/>
    </row>
    <row r="54" spans="5:17" ht="0.2" customHeight="1">
      <c r="E54" s="291"/>
      <c r="F54" s="114" t="s">
        <v>1285</v>
      </c>
      <c r="G54" s="152"/>
      <c r="H54" s="152"/>
      <c r="I54" s="152"/>
      <c r="J54" s="152"/>
      <c r="K54" s="234"/>
      <c r="L54" s="152"/>
      <c r="M54" s="152"/>
      <c r="N54" s="152"/>
      <c r="O54" s="152"/>
      <c r="P54" s="152"/>
      <c r="Q54" s="152"/>
    </row>
    <row r="55" spans="5:17" ht="0.2" customHeight="1">
      <c r="E55" s="292"/>
      <c r="F55" s="114" t="s">
        <v>1286</v>
      </c>
      <c r="G55" s="235"/>
      <c r="H55" s="235"/>
      <c r="I55" s="236"/>
      <c r="J55" s="235"/>
      <c r="K55" s="237"/>
      <c r="L55" s="235"/>
      <c r="M55" s="235"/>
      <c r="N55" s="235"/>
      <c r="O55" s="235"/>
      <c r="P55" s="235"/>
      <c r="Q55" s="235"/>
    </row>
    <row r="56" spans="5:17" ht="15" customHeight="1">
      <c r="E56" s="293" t="s">
        <v>1287</v>
      </c>
      <c r="F56" s="294"/>
      <c r="G56" s="294"/>
      <c r="H56" s="294"/>
      <c r="I56" s="294"/>
      <c r="J56" s="294"/>
      <c r="K56" s="294"/>
      <c r="L56" s="294"/>
      <c r="M56" s="294"/>
      <c r="N56" s="294"/>
      <c r="O56" s="294"/>
      <c r="P56" s="294"/>
      <c r="Q56" s="295"/>
    </row>
    <row r="57" spans="5:17" ht="15" customHeight="1">
      <c r="E57" s="277" t="str">
        <f>IF(LEN(god_FACT)=0,"",god_FACT)&amp; " год"</f>
        <v>2023 год</v>
      </c>
      <c r="F57" s="114" t="s">
        <v>1284</v>
      </c>
      <c r="G57" s="116">
        <v>1.43</v>
      </c>
      <c r="H57" s="116">
        <v>0</v>
      </c>
      <c r="I57" s="117">
        <v>0</v>
      </c>
      <c r="J57" s="116">
        <v>0</v>
      </c>
      <c r="K57" s="140">
        <v>0</v>
      </c>
      <c r="L57" s="116">
        <v>0</v>
      </c>
      <c r="M57" s="116">
        <v>0</v>
      </c>
      <c r="N57" s="117">
        <v>0</v>
      </c>
      <c r="O57" s="117">
        <v>0</v>
      </c>
      <c r="P57" s="117">
        <v>0</v>
      </c>
      <c r="Q57" s="117">
        <v>0</v>
      </c>
    </row>
    <row r="58" spans="5:17" ht="15" customHeight="1">
      <c r="E58" s="278"/>
      <c r="F58" s="114" t="s">
        <v>1285</v>
      </c>
      <c r="G58" s="116">
        <v>1.43</v>
      </c>
      <c r="H58" s="116">
        <v>0</v>
      </c>
      <c r="I58" s="117">
        <v>0</v>
      </c>
      <c r="J58" s="116">
        <v>0</v>
      </c>
      <c r="K58" s="140">
        <v>0</v>
      </c>
      <c r="L58" s="116">
        <v>0</v>
      </c>
      <c r="M58" s="116">
        <v>0</v>
      </c>
      <c r="N58" s="117">
        <v>0</v>
      </c>
      <c r="O58" s="117">
        <v>0</v>
      </c>
      <c r="P58" s="117">
        <v>0</v>
      </c>
      <c r="Q58" s="117">
        <v>0</v>
      </c>
    </row>
    <row r="59" spans="5:17" ht="15" customHeight="1">
      <c r="E59" s="279"/>
      <c r="F59" s="114" t="s">
        <v>1286</v>
      </c>
      <c r="G59" s="141">
        <f t="shared" ref="G59:Q59" si="0">G58-G57</f>
        <v>0</v>
      </c>
      <c r="H59" s="141">
        <f t="shared" si="0"/>
        <v>0</v>
      </c>
      <c r="I59" s="154">
        <f t="shared" si="0"/>
        <v>0</v>
      </c>
      <c r="J59" s="141">
        <f t="shared" si="0"/>
        <v>0</v>
      </c>
      <c r="K59" s="142">
        <f t="shared" si="0"/>
        <v>0</v>
      </c>
      <c r="L59" s="141">
        <f t="shared" si="0"/>
        <v>0</v>
      </c>
      <c r="M59" s="141">
        <f t="shared" si="0"/>
        <v>0</v>
      </c>
      <c r="N59" s="141">
        <f t="shared" si="0"/>
        <v>0</v>
      </c>
      <c r="O59" s="141">
        <f t="shared" si="0"/>
        <v>0</v>
      </c>
      <c r="P59" s="141">
        <f t="shared" si="0"/>
        <v>0</v>
      </c>
      <c r="Q59" s="141">
        <f t="shared" si="0"/>
        <v>0</v>
      </c>
    </row>
    <row r="60" spans="5:17" ht="15" customHeight="1">
      <c r="E60" s="280" t="s">
        <v>1370</v>
      </c>
      <c r="F60" s="114" t="s">
        <v>1284</v>
      </c>
      <c r="G60" s="116">
        <f>27.12+1.43</f>
        <v>28.55</v>
      </c>
      <c r="H60" s="116">
        <v>0</v>
      </c>
      <c r="I60" s="117">
        <v>0</v>
      </c>
      <c r="J60" s="116">
        <v>0</v>
      </c>
      <c r="K60" s="140">
        <v>0</v>
      </c>
      <c r="L60" s="116">
        <v>0</v>
      </c>
      <c r="M60" s="116">
        <v>0</v>
      </c>
      <c r="N60" s="117">
        <v>0</v>
      </c>
      <c r="O60" s="117">
        <v>0</v>
      </c>
      <c r="P60" s="117">
        <v>0</v>
      </c>
      <c r="Q60" s="117">
        <v>0</v>
      </c>
    </row>
    <row r="61" spans="5:17" ht="15" customHeight="1">
      <c r="E61" s="291"/>
      <c r="F61" s="114" t="s">
        <v>1285</v>
      </c>
      <c r="G61" s="116">
        <f>27.12+1.43</f>
        <v>28.55</v>
      </c>
      <c r="H61" s="116">
        <v>0</v>
      </c>
      <c r="I61" s="117">
        <v>0</v>
      </c>
      <c r="J61" s="116">
        <v>0</v>
      </c>
      <c r="K61" s="140">
        <v>0</v>
      </c>
      <c r="L61" s="116">
        <v>0</v>
      </c>
      <c r="M61" s="116">
        <v>0</v>
      </c>
      <c r="N61" s="117">
        <v>0</v>
      </c>
      <c r="O61" s="117">
        <v>0</v>
      </c>
      <c r="P61" s="117">
        <v>0</v>
      </c>
      <c r="Q61" s="117">
        <v>0</v>
      </c>
    </row>
    <row r="62" spans="5:17" ht="15" customHeight="1">
      <c r="E62" s="292"/>
      <c r="F62" s="114" t="s">
        <v>1286</v>
      </c>
      <c r="G62" s="141">
        <f t="shared" ref="G62:Q62" si="1">G61-G60</f>
        <v>0</v>
      </c>
      <c r="H62" s="141">
        <f t="shared" si="1"/>
        <v>0</v>
      </c>
      <c r="I62" s="154">
        <f t="shared" si="1"/>
        <v>0</v>
      </c>
      <c r="J62" s="141">
        <f t="shared" si="1"/>
        <v>0</v>
      </c>
      <c r="K62" s="142">
        <f t="shared" si="1"/>
        <v>0</v>
      </c>
      <c r="L62" s="141">
        <f t="shared" si="1"/>
        <v>0</v>
      </c>
      <c r="M62" s="141">
        <f t="shared" si="1"/>
        <v>0</v>
      </c>
      <c r="N62" s="141">
        <f t="shared" si="1"/>
        <v>0</v>
      </c>
      <c r="O62" s="141">
        <f t="shared" si="1"/>
        <v>0</v>
      </c>
      <c r="P62" s="141">
        <f t="shared" si="1"/>
        <v>0</v>
      </c>
      <c r="Q62" s="141">
        <f t="shared" si="1"/>
        <v>0</v>
      </c>
    </row>
    <row r="64" spans="5:17">
      <c r="E64" s="269" t="s">
        <v>1348</v>
      </c>
      <c r="F64" s="269"/>
      <c r="G64" s="269"/>
      <c r="H64" s="269"/>
      <c r="I64" s="269"/>
    </row>
    <row r="65" spans="5:17">
      <c r="E65" s="270" t="s">
        <v>1402</v>
      </c>
      <c r="F65" s="270"/>
      <c r="G65" s="270"/>
      <c r="H65" s="270"/>
      <c r="I65" s="270"/>
      <c r="J65" s="110"/>
      <c r="K65" s="269"/>
      <c r="L65" s="269"/>
      <c r="M65" s="269"/>
      <c r="N65" s="269"/>
      <c r="O65" s="107"/>
      <c r="P65" s="107"/>
      <c r="Q65" s="107"/>
    </row>
  </sheetData>
  <sheetProtection algorithmName="SHA-512" hashValue="y0qoC0rwbaH1aCOF+uSC77hlSFxJ8Kiq5oBbVVNHbwjNtSWq5TMESkvTDVJcrfuJPYxZYdEXVzqilM2ldLxHeg==" saltValue="Z3P4IWYvcgkHX3aQ4vjtiA==" spinCount="100000" sheet="1" objects="1" scenarios="1" formatColumns="0" formatRows="0"/>
  <mergeCells count="45">
    <mergeCell ref="E60:E62"/>
    <mergeCell ref="E29:E33"/>
    <mergeCell ref="E35:Q35"/>
    <mergeCell ref="E36:E38"/>
    <mergeCell ref="E42:Q42"/>
    <mergeCell ref="E43:E45"/>
    <mergeCell ref="E49:Q49"/>
    <mergeCell ref="E50:E52"/>
    <mergeCell ref="E56:Q56"/>
    <mergeCell ref="J32:K32"/>
    <mergeCell ref="E53:E55"/>
    <mergeCell ref="E39:E41"/>
    <mergeCell ref="E46:E48"/>
    <mergeCell ref="N30:Q31"/>
    <mergeCell ref="N32:O32"/>
    <mergeCell ref="P32:Q32"/>
    <mergeCell ref="J11:Q16"/>
    <mergeCell ref="E24:H24"/>
    <mergeCell ref="E25:H25"/>
    <mergeCell ref="E26:H26"/>
    <mergeCell ref="E20:Q20"/>
    <mergeCell ref="E22:H22"/>
    <mergeCell ref="E23:H23"/>
    <mergeCell ref="E18:H18"/>
    <mergeCell ref="I22:J22"/>
    <mergeCell ref="I23:J23"/>
    <mergeCell ref="I24:J24"/>
    <mergeCell ref="I25:J25"/>
    <mergeCell ref="I26:J26"/>
    <mergeCell ref="K65:N65"/>
    <mergeCell ref="E64:I64"/>
    <mergeCell ref="E65:I65"/>
    <mergeCell ref="E27:H27"/>
    <mergeCell ref="E28:H28"/>
    <mergeCell ref="J29:Q29"/>
    <mergeCell ref="I27:J27"/>
    <mergeCell ref="E57:E59"/>
    <mergeCell ref="G31:G33"/>
    <mergeCell ref="H31:H33"/>
    <mergeCell ref="F29:F33"/>
    <mergeCell ref="G29:H30"/>
    <mergeCell ref="I29:I33"/>
    <mergeCell ref="I28:J28"/>
    <mergeCell ref="J30:M31"/>
    <mergeCell ref="L32:M32"/>
  </mergeCells>
  <dataValidations count="2">
    <dataValidation type="decimal" allowBlank="1" showErrorMessage="1" errorTitle="Ошибка" error="Допускается ввод только неотрицательных чисел!" sqref="G60:Q61 G57:Q58 G53:Q54 G50:Q51 G46:Q47 G43:Q44 G39:Q40 G36:Q37" xr:uid="{00000000-0002-0000-0900-000000000000}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I22" xr:uid="{00000000-0002-0000-0900-000001000000}">
      <formula1>900</formula1>
    </dataValidation>
  </dataValidations>
  <hyperlinks>
    <hyperlink ref="E65" r:id="rId1" xr:uid="{00000000-0004-0000-0900-000000000000}"/>
    <hyperlink ref="E65:I65" location="'Сводная форма'!A1" display="http://www.kazae.kz/index.php/energoaudit/kalkulyator-t-u-t" xr:uid="{00000000-0004-0000-0900-000001000000}"/>
  </hyperlinks>
  <pageMargins left="0.39370078740157483" right="0.39370078740157483" top="0.78740157480314965" bottom="0.39370078740157483" header="0.27559055118110237" footer="0.27559055118110237"/>
  <pageSetup paperSize="9" scale="49" orientation="portrait" r:id="rId2"/>
  <headerFooter alignWithMargins="0">
    <oddHeader>&amp;L&amp;"Tahoma,обычный"&amp;6Подготовлено с использованием системы ГАРАНТ</oddHeader>
  </headerFooter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s_02">
    <pageSetUpPr fitToPage="1"/>
  </sheetPr>
  <dimension ref="A1:GY66"/>
  <sheetViews>
    <sheetView showGridLines="0" topLeftCell="D1" zoomScaleNormal="100" workbookViewId="0">
      <pane xSplit="4" ySplit="27" topLeftCell="J57" activePane="bottomRight" state="frozen"/>
      <selection activeCell="D19" sqref="D19"/>
      <selection pane="topRight" activeCell="H19" sqref="H19"/>
      <selection pane="bottomLeft" activeCell="D28" sqref="D28"/>
      <selection pane="bottomRight" activeCell="BI61" sqref="BI61"/>
    </sheetView>
  </sheetViews>
  <sheetFormatPr defaultColWidth="7.140625" defaultRowHeight="11.25"/>
  <cols>
    <col min="1" max="3" width="8.7109375" style="105" hidden="1" customWidth="1"/>
    <col min="4" max="4" width="3.7109375" style="105" customWidth="1"/>
    <col min="5" max="5" width="8.140625" style="105" customWidth="1"/>
    <col min="6" max="6" width="58.5703125" style="105" customWidth="1"/>
    <col min="7" max="7" width="8.140625" style="105" customWidth="1"/>
    <col min="8" max="9" width="16.140625" style="105" customWidth="1"/>
    <col min="10" max="10" width="8.42578125" style="105" customWidth="1"/>
    <col min="11" max="12" width="8.7109375" style="105" customWidth="1"/>
    <col min="13" max="59" width="0.140625" style="105" hidden="1" customWidth="1"/>
    <col min="60" max="61" width="8.7109375" style="105" customWidth="1"/>
    <col min="62" max="108" width="0.140625" style="105" hidden="1" customWidth="1"/>
    <col min="109" max="110" width="8.7109375" style="105" customWidth="1"/>
    <col min="111" max="157" width="0.140625" style="105" hidden="1" customWidth="1"/>
    <col min="158" max="159" width="8.7109375" style="105" customWidth="1"/>
    <col min="160" max="206" width="0.140625" style="105" hidden="1" customWidth="1"/>
    <col min="207" max="209" width="5.5703125" style="105" customWidth="1"/>
    <col min="210" max="16384" width="7.140625" style="105"/>
  </cols>
  <sheetData>
    <row r="1" spans="11:206" hidden="1"/>
    <row r="2" spans="11:206" hidden="1"/>
    <row r="3" spans="11:206" hidden="1"/>
    <row r="4" spans="11:206" hidden="1"/>
    <row r="5" spans="11:206" hidden="1"/>
    <row r="6" spans="11:206" hidden="1"/>
    <row r="7" spans="11:206" hidden="1"/>
    <row r="8" spans="11:206" hidden="1"/>
    <row r="9" spans="11:206" hidden="1"/>
    <row r="10" spans="11:206" hidden="1"/>
    <row r="11" spans="11:206" ht="14.1" hidden="1" customHeight="1">
      <c r="K11" s="106" t="s">
        <v>1344</v>
      </c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  <c r="CX11" s="106"/>
      <c r="CY11" s="106"/>
      <c r="CZ11" s="106"/>
      <c r="DA11" s="106"/>
      <c r="DB11" s="106"/>
      <c r="DC11" s="106"/>
      <c r="DD11" s="106"/>
      <c r="DE11" s="106"/>
      <c r="DF11" s="106"/>
      <c r="DG11" s="106"/>
      <c r="DH11" s="106"/>
      <c r="DI11" s="106"/>
      <c r="DJ11" s="106"/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6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216"/>
      <c r="FH11" s="216"/>
      <c r="FI11" s="216"/>
      <c r="FJ11" s="216"/>
      <c r="FK11" s="216"/>
      <c r="FL11" s="216"/>
      <c r="FM11" s="216"/>
      <c r="FN11" s="216"/>
      <c r="FO11" s="216"/>
      <c r="FP11" s="216"/>
      <c r="FQ11" s="216"/>
      <c r="FR11" s="216"/>
      <c r="FS11" s="216"/>
      <c r="FT11" s="216"/>
      <c r="FU11" s="216"/>
      <c r="FV11" s="216"/>
      <c r="FW11" s="216"/>
      <c r="FX11" s="216"/>
      <c r="FY11" s="216"/>
      <c r="FZ11" s="216"/>
      <c r="GA11" s="216"/>
      <c r="GB11" s="216"/>
      <c r="GC11" s="216"/>
      <c r="GD11" s="216"/>
      <c r="GE11" s="216"/>
      <c r="GF11" s="216"/>
      <c r="GG11" s="216"/>
      <c r="GH11" s="216"/>
      <c r="GI11" s="216"/>
      <c r="GJ11" s="216"/>
      <c r="GK11" s="216"/>
      <c r="GL11" s="216"/>
      <c r="GM11" s="216"/>
      <c r="GN11" s="216"/>
      <c r="GO11" s="216"/>
      <c r="GP11" s="216"/>
      <c r="GQ11" s="216"/>
      <c r="GR11" s="216"/>
      <c r="GS11" s="216"/>
      <c r="GT11" s="216"/>
      <c r="GU11" s="216"/>
      <c r="GV11" s="216"/>
      <c r="GW11" s="216"/>
      <c r="GX11" s="216"/>
    </row>
    <row r="12" spans="11:206" ht="14.1" hidden="1" customHeight="1"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216"/>
      <c r="FH12" s="216"/>
      <c r="FI12" s="216"/>
      <c r="FJ12" s="216"/>
      <c r="FK12" s="216"/>
      <c r="FL12" s="216"/>
      <c r="FM12" s="216"/>
      <c r="FN12" s="216"/>
      <c r="FO12" s="216"/>
      <c r="FP12" s="216"/>
      <c r="FQ12" s="216"/>
      <c r="FR12" s="216"/>
      <c r="FS12" s="216"/>
      <c r="FT12" s="216"/>
      <c r="FU12" s="216"/>
      <c r="FV12" s="216"/>
      <c r="FW12" s="216"/>
      <c r="FX12" s="216"/>
      <c r="FY12" s="216"/>
      <c r="FZ12" s="216"/>
      <c r="GA12" s="216"/>
      <c r="GB12" s="216"/>
      <c r="GC12" s="216"/>
      <c r="GD12" s="216"/>
      <c r="GE12" s="216"/>
      <c r="GF12" s="216"/>
      <c r="GG12" s="216"/>
      <c r="GH12" s="216"/>
      <c r="GI12" s="216"/>
      <c r="GJ12" s="216"/>
      <c r="GK12" s="216"/>
      <c r="GL12" s="216"/>
      <c r="GM12" s="216"/>
      <c r="GN12" s="216"/>
      <c r="GO12" s="216"/>
      <c r="GP12" s="216"/>
      <c r="GQ12" s="216"/>
      <c r="GR12" s="216"/>
      <c r="GS12" s="216"/>
      <c r="GT12" s="216"/>
      <c r="GU12" s="216"/>
      <c r="GV12" s="216"/>
      <c r="GW12" s="216"/>
      <c r="GX12" s="216"/>
    </row>
    <row r="13" spans="11:206" ht="14.1" hidden="1" customHeight="1"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216"/>
      <c r="FH13" s="216"/>
      <c r="FI13" s="216"/>
      <c r="FJ13" s="216"/>
      <c r="FK13" s="216"/>
      <c r="FL13" s="216"/>
      <c r="FM13" s="216"/>
      <c r="FN13" s="216"/>
      <c r="FO13" s="216"/>
      <c r="FP13" s="216"/>
      <c r="FQ13" s="216"/>
      <c r="FR13" s="216"/>
      <c r="FS13" s="216"/>
      <c r="FT13" s="216"/>
      <c r="FU13" s="216"/>
      <c r="FV13" s="216"/>
      <c r="FW13" s="216"/>
      <c r="FX13" s="216"/>
      <c r="FY13" s="216"/>
      <c r="FZ13" s="216"/>
      <c r="GA13" s="216"/>
      <c r="GB13" s="216"/>
      <c r="GC13" s="216"/>
      <c r="GD13" s="216"/>
      <c r="GE13" s="216"/>
      <c r="GF13" s="216"/>
      <c r="GG13" s="216"/>
      <c r="GH13" s="216"/>
      <c r="GI13" s="216"/>
      <c r="GJ13" s="216"/>
      <c r="GK13" s="216"/>
      <c r="GL13" s="216"/>
      <c r="GM13" s="216"/>
      <c r="GN13" s="216"/>
      <c r="GO13" s="216"/>
      <c r="GP13" s="216"/>
      <c r="GQ13" s="216"/>
      <c r="GR13" s="216"/>
      <c r="GS13" s="216"/>
      <c r="GT13" s="216"/>
      <c r="GU13" s="216"/>
      <c r="GV13" s="216"/>
      <c r="GW13" s="216"/>
      <c r="GX13" s="216"/>
    </row>
    <row r="14" spans="11:206" ht="14.1" hidden="1" customHeight="1"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216"/>
      <c r="FH14" s="216"/>
      <c r="FI14" s="216"/>
      <c r="FJ14" s="216"/>
      <c r="FK14" s="216"/>
      <c r="FL14" s="216"/>
      <c r="FM14" s="216"/>
      <c r="FN14" s="216"/>
      <c r="FO14" s="216"/>
      <c r="FP14" s="216"/>
      <c r="FQ14" s="216"/>
      <c r="FR14" s="216"/>
      <c r="FS14" s="216"/>
      <c r="FT14" s="216"/>
      <c r="FU14" s="216"/>
      <c r="FV14" s="216"/>
      <c r="FW14" s="216"/>
      <c r="FX14" s="216"/>
      <c r="FY14" s="216"/>
      <c r="FZ14" s="216"/>
      <c r="GA14" s="216"/>
      <c r="GB14" s="216"/>
      <c r="GC14" s="216"/>
      <c r="GD14" s="216"/>
      <c r="GE14" s="216"/>
      <c r="GF14" s="216"/>
      <c r="GG14" s="216"/>
      <c r="GH14" s="216"/>
      <c r="GI14" s="216"/>
      <c r="GJ14" s="216"/>
      <c r="GK14" s="216"/>
      <c r="GL14" s="216"/>
      <c r="GM14" s="216"/>
      <c r="GN14" s="216"/>
      <c r="GO14" s="216"/>
      <c r="GP14" s="216"/>
      <c r="GQ14" s="216"/>
      <c r="GR14" s="216"/>
      <c r="GS14" s="216"/>
      <c r="GT14" s="216"/>
      <c r="GU14" s="216"/>
      <c r="GV14" s="216"/>
      <c r="GW14" s="216"/>
      <c r="GX14" s="216"/>
    </row>
    <row r="15" spans="11:206" ht="14.1" hidden="1" customHeight="1"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  <c r="AV15" s="106"/>
      <c r="AW15" s="106"/>
      <c r="AX15" s="106"/>
      <c r="AY15" s="106"/>
      <c r="AZ15" s="106"/>
      <c r="BA15" s="106"/>
      <c r="BB15" s="106"/>
      <c r="BC15" s="106"/>
      <c r="BD15" s="106"/>
      <c r="BE15" s="106"/>
      <c r="BF15" s="106"/>
      <c r="BG15" s="106"/>
      <c r="BH15" s="106"/>
      <c r="BI15" s="106"/>
      <c r="BJ15" s="106"/>
      <c r="BK15" s="106"/>
      <c r="BL15" s="106"/>
      <c r="BM15" s="106"/>
      <c r="BN15" s="106"/>
      <c r="BO15" s="106"/>
      <c r="BP15" s="106"/>
      <c r="BQ15" s="106"/>
      <c r="BR15" s="106"/>
      <c r="BS15" s="106"/>
      <c r="BT15" s="106"/>
      <c r="BU15" s="106"/>
      <c r="BV15" s="106"/>
      <c r="BW15" s="106"/>
      <c r="BX15" s="106"/>
      <c r="BY15" s="106"/>
      <c r="BZ15" s="106"/>
      <c r="CA15" s="106"/>
      <c r="CB15" s="106"/>
      <c r="CC15" s="106"/>
      <c r="CD15" s="106"/>
      <c r="CE15" s="106"/>
      <c r="CF15" s="106"/>
      <c r="CG15" s="106"/>
      <c r="CH15" s="106"/>
      <c r="CI15" s="106"/>
      <c r="CJ15" s="106"/>
      <c r="CK15" s="106"/>
      <c r="CL15" s="106"/>
      <c r="CM15" s="106"/>
      <c r="CN15" s="106"/>
      <c r="CO15" s="106"/>
      <c r="CP15" s="106"/>
      <c r="CQ15" s="106"/>
      <c r="CR15" s="106"/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6"/>
      <c r="DK15" s="106"/>
      <c r="DL15" s="106"/>
      <c r="DM15" s="106"/>
      <c r="DN15" s="106"/>
      <c r="DO15" s="106"/>
      <c r="DP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6"/>
      <c r="EZ15" s="106"/>
      <c r="FA15" s="106"/>
      <c r="FB15" s="106"/>
      <c r="FC15" s="106"/>
      <c r="FD15" s="106"/>
      <c r="FE15" s="106"/>
      <c r="FF15" s="106"/>
      <c r="FG15" s="216"/>
      <c r="FH15" s="216"/>
      <c r="FI15" s="216"/>
      <c r="FJ15" s="216"/>
      <c r="FK15" s="216"/>
      <c r="FL15" s="216"/>
      <c r="FM15" s="216"/>
      <c r="FN15" s="216"/>
      <c r="FO15" s="216"/>
      <c r="FP15" s="216"/>
      <c r="FQ15" s="216"/>
      <c r="FR15" s="216"/>
      <c r="FS15" s="216"/>
      <c r="FT15" s="216"/>
      <c r="FU15" s="216"/>
      <c r="FV15" s="216"/>
      <c r="FW15" s="216"/>
      <c r="FX15" s="216"/>
      <c r="FY15" s="216"/>
      <c r="FZ15" s="216"/>
      <c r="GA15" s="216"/>
      <c r="GB15" s="216"/>
      <c r="GC15" s="216"/>
      <c r="GD15" s="216"/>
      <c r="GE15" s="216"/>
      <c r="GF15" s="216"/>
      <c r="GG15" s="216"/>
      <c r="GH15" s="216"/>
      <c r="GI15" s="216"/>
      <c r="GJ15" s="216"/>
      <c r="GK15" s="216"/>
      <c r="GL15" s="216"/>
      <c r="GM15" s="216"/>
      <c r="GN15" s="216"/>
      <c r="GO15" s="216"/>
      <c r="GP15" s="216"/>
      <c r="GQ15" s="216"/>
      <c r="GR15" s="216"/>
      <c r="GS15" s="216"/>
      <c r="GT15" s="216"/>
      <c r="GU15" s="216"/>
      <c r="GV15" s="216"/>
      <c r="GW15" s="216"/>
      <c r="GX15" s="216"/>
    </row>
    <row r="16" spans="11:206" ht="14.1" hidden="1" customHeight="1"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6"/>
      <c r="CA16" s="106"/>
      <c r="CB16" s="106"/>
      <c r="CC16" s="106"/>
      <c r="CD16" s="106"/>
      <c r="CE16" s="106"/>
      <c r="CF16" s="106"/>
      <c r="CG16" s="106"/>
      <c r="CH16" s="106"/>
      <c r="CI16" s="106"/>
      <c r="CJ16" s="106"/>
      <c r="CK16" s="106"/>
      <c r="CL16" s="106"/>
      <c r="CM16" s="106"/>
      <c r="CN16" s="106"/>
      <c r="CO16" s="106"/>
      <c r="CP16" s="106"/>
      <c r="CQ16" s="106"/>
      <c r="CR16" s="106"/>
      <c r="CS16" s="106"/>
      <c r="CT16" s="106"/>
      <c r="CU16" s="106"/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6"/>
      <c r="DG16" s="106"/>
      <c r="DH16" s="106"/>
      <c r="DI16" s="106"/>
      <c r="DJ16" s="106"/>
      <c r="DK16" s="106"/>
      <c r="DL16" s="106"/>
      <c r="DM16" s="106"/>
      <c r="DN16" s="106"/>
      <c r="DO16" s="106"/>
      <c r="DP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6"/>
      <c r="EZ16" s="106"/>
      <c r="FA16" s="106"/>
      <c r="FB16" s="106"/>
      <c r="FC16" s="106"/>
      <c r="FD16" s="106"/>
      <c r="FE16" s="106"/>
      <c r="FF16" s="106"/>
      <c r="FG16" s="216"/>
      <c r="FH16" s="216"/>
      <c r="FI16" s="216"/>
      <c r="FJ16" s="216"/>
      <c r="FK16" s="216"/>
      <c r="FL16" s="216"/>
      <c r="FM16" s="216"/>
      <c r="FN16" s="216"/>
      <c r="FO16" s="216"/>
      <c r="FP16" s="216"/>
      <c r="FQ16" s="216"/>
      <c r="FR16" s="216"/>
      <c r="FS16" s="216"/>
      <c r="FT16" s="216"/>
      <c r="FU16" s="216"/>
      <c r="FV16" s="216"/>
      <c r="FW16" s="216"/>
      <c r="FX16" s="216"/>
      <c r="FY16" s="216"/>
      <c r="FZ16" s="216"/>
      <c r="GA16" s="216"/>
      <c r="GB16" s="216"/>
      <c r="GC16" s="216"/>
      <c r="GD16" s="216"/>
      <c r="GE16" s="216"/>
      <c r="GF16" s="216"/>
      <c r="GG16" s="216"/>
      <c r="GH16" s="216"/>
      <c r="GI16" s="216"/>
      <c r="GJ16" s="216"/>
      <c r="GK16" s="216"/>
      <c r="GL16" s="216"/>
      <c r="GM16" s="216"/>
      <c r="GN16" s="216"/>
      <c r="GO16" s="216"/>
      <c r="GP16" s="216"/>
      <c r="GQ16" s="216"/>
      <c r="GR16" s="216"/>
      <c r="GS16" s="216"/>
      <c r="GT16" s="216"/>
      <c r="GU16" s="216"/>
      <c r="GV16" s="216"/>
      <c r="GW16" s="216"/>
      <c r="GX16" s="216"/>
    </row>
    <row r="17" spans="3:207" hidden="1"/>
    <row r="18" spans="3:207" hidden="1"/>
    <row r="20" spans="3:207" s="171" customFormat="1" ht="27" customHeight="1">
      <c r="E20" s="287" t="s">
        <v>1386</v>
      </c>
      <c r="F20" s="289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7"/>
      <c r="AO20" s="107"/>
      <c r="AP20" s="107"/>
      <c r="AQ20" s="107"/>
      <c r="AR20" s="107"/>
      <c r="AS20" s="107"/>
      <c r="AT20" s="107"/>
      <c r="AU20" s="107"/>
      <c r="AV20" s="107"/>
      <c r="AW20" s="107"/>
      <c r="AX20" s="107"/>
      <c r="AY20" s="107"/>
      <c r="AZ20" s="107"/>
      <c r="BA20" s="107"/>
      <c r="BB20" s="107"/>
      <c r="BC20" s="107"/>
      <c r="BD20" s="107"/>
      <c r="BE20" s="107"/>
      <c r="BF20" s="107"/>
      <c r="BG20" s="107"/>
      <c r="BH20" s="107"/>
      <c r="BI20" s="107"/>
      <c r="BJ20" s="107"/>
      <c r="BK20" s="107"/>
      <c r="BL20" s="107"/>
      <c r="BM20" s="107"/>
      <c r="BN20" s="107"/>
      <c r="BO20" s="107"/>
      <c r="BP20" s="107"/>
      <c r="BQ20" s="107"/>
      <c r="BR20" s="107"/>
      <c r="BS20" s="107"/>
      <c r="BT20" s="107"/>
      <c r="BU20" s="107"/>
      <c r="BV20" s="107"/>
      <c r="BW20" s="107"/>
      <c r="BX20" s="107"/>
      <c r="BY20" s="107"/>
      <c r="BZ20" s="107"/>
      <c r="CA20" s="107"/>
      <c r="CB20" s="107"/>
      <c r="CC20" s="107"/>
      <c r="CD20" s="107"/>
      <c r="CE20" s="107"/>
      <c r="CF20" s="107"/>
      <c r="CG20" s="107"/>
      <c r="CH20" s="107"/>
      <c r="CI20" s="107"/>
      <c r="CJ20" s="107"/>
      <c r="CK20" s="107"/>
      <c r="CL20" s="107"/>
      <c r="CM20" s="107"/>
      <c r="CN20" s="107"/>
      <c r="CO20" s="107"/>
      <c r="CP20" s="107"/>
      <c r="CQ20" s="107"/>
      <c r="CR20" s="107"/>
      <c r="CS20" s="107"/>
      <c r="CT20" s="107"/>
      <c r="CU20" s="107"/>
      <c r="CV20" s="107"/>
      <c r="CW20" s="107"/>
      <c r="CX20" s="107"/>
      <c r="CY20" s="107"/>
      <c r="CZ20" s="107"/>
      <c r="DA20" s="107"/>
      <c r="DB20" s="107"/>
      <c r="DC20" s="107"/>
      <c r="DD20" s="107"/>
      <c r="DE20" s="107"/>
      <c r="DF20" s="107"/>
      <c r="DG20" s="107"/>
      <c r="DH20" s="107"/>
      <c r="DI20" s="107"/>
      <c r="DJ20" s="107"/>
      <c r="DK20" s="107"/>
      <c r="DL20" s="107"/>
      <c r="DM20" s="107"/>
      <c r="DN20" s="107"/>
      <c r="DO20" s="107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7"/>
      <c r="FG20" s="107"/>
      <c r="FH20" s="107"/>
      <c r="FI20" s="107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107"/>
      <c r="FW20" s="107"/>
      <c r="FX20" s="107"/>
      <c r="FY20" s="107"/>
      <c r="FZ20" s="107"/>
      <c r="GA20" s="107"/>
      <c r="GB20" s="107"/>
      <c r="GC20" s="107"/>
      <c r="GD20" s="107"/>
      <c r="GE20" s="107"/>
      <c r="GF20" s="107"/>
      <c r="GG20" s="107"/>
      <c r="GH20" s="107"/>
      <c r="GI20" s="107"/>
      <c r="GJ20" s="107"/>
      <c r="GK20" s="107"/>
      <c r="GL20" s="107"/>
      <c r="GM20" s="107"/>
      <c r="GN20" s="107"/>
      <c r="GO20" s="107"/>
      <c r="GP20" s="107"/>
      <c r="GQ20" s="107"/>
      <c r="GR20" s="107"/>
      <c r="GS20" s="107"/>
      <c r="GT20" s="107"/>
      <c r="GU20" s="107"/>
      <c r="GV20" s="107"/>
      <c r="GW20" s="107"/>
      <c r="GX20" s="107"/>
    </row>
    <row r="21" spans="3:207" s="171" customFormat="1" hidden="1"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7"/>
      <c r="BA21" s="107"/>
      <c r="BB21" s="107"/>
      <c r="BC21" s="107"/>
      <c r="BD21" s="107"/>
      <c r="BE21" s="107"/>
      <c r="BF21" s="107"/>
      <c r="BG21" s="107"/>
      <c r="BH21" s="107"/>
      <c r="BI21" s="107"/>
      <c r="BJ21" s="107"/>
      <c r="BK21" s="107"/>
      <c r="BL21" s="107"/>
      <c r="BM21" s="107"/>
      <c r="BN21" s="107"/>
      <c r="BO21" s="107"/>
      <c r="BP21" s="107"/>
      <c r="BQ21" s="107"/>
      <c r="BR21" s="107"/>
      <c r="BS21" s="107"/>
      <c r="BT21" s="107"/>
      <c r="BU21" s="107"/>
      <c r="BV21" s="107"/>
      <c r="BW21" s="107"/>
      <c r="BX21" s="107"/>
      <c r="BY21" s="107"/>
      <c r="BZ21" s="107"/>
      <c r="CA21" s="107"/>
      <c r="CB21" s="107"/>
      <c r="CC21" s="107"/>
      <c r="CD21" s="107"/>
      <c r="CE21" s="107"/>
      <c r="CF21" s="107"/>
      <c r="CG21" s="107"/>
      <c r="CH21" s="107"/>
      <c r="CI21" s="107"/>
      <c r="CJ21" s="107"/>
      <c r="CK21" s="107"/>
      <c r="CL21" s="107"/>
      <c r="CM21" s="107"/>
      <c r="CN21" s="107"/>
      <c r="CO21" s="107"/>
      <c r="CP21" s="107"/>
      <c r="CQ21" s="107"/>
      <c r="CR21" s="107"/>
      <c r="CS21" s="107"/>
      <c r="CT21" s="107"/>
      <c r="CU21" s="107"/>
      <c r="CV21" s="107"/>
      <c r="CW21" s="107"/>
      <c r="CX21" s="107"/>
      <c r="CY21" s="107"/>
      <c r="CZ21" s="107"/>
      <c r="DA21" s="107"/>
      <c r="DB21" s="107"/>
      <c r="DC21" s="107"/>
      <c r="DD21" s="107"/>
      <c r="DE21" s="107"/>
      <c r="DF21" s="107"/>
      <c r="DG21" s="107"/>
      <c r="DH21" s="107"/>
      <c r="DI21" s="107"/>
      <c r="DJ21" s="107"/>
      <c r="DK21" s="107"/>
      <c r="DL21" s="107"/>
      <c r="DM21" s="107"/>
      <c r="DN21" s="107"/>
      <c r="DO21" s="107"/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07"/>
      <c r="FD21" s="107"/>
      <c r="FE21" s="107"/>
      <c r="FG21" s="107"/>
      <c r="FH21" s="107"/>
      <c r="FI21" s="107"/>
      <c r="FJ21" s="107"/>
      <c r="FK21" s="107"/>
      <c r="FL21" s="107"/>
      <c r="FM21" s="107"/>
      <c r="FN21" s="107"/>
      <c r="FO21" s="107"/>
      <c r="FP21" s="107"/>
      <c r="FQ21" s="107"/>
      <c r="FR21" s="107"/>
      <c r="FS21" s="107"/>
      <c r="FT21" s="107"/>
      <c r="FU21" s="107"/>
      <c r="FV21" s="107"/>
      <c r="FW21" s="107"/>
      <c r="FX21" s="107"/>
      <c r="FY21" s="107"/>
      <c r="FZ21" s="107"/>
      <c r="GA21" s="107"/>
      <c r="GB21" s="107"/>
      <c r="GC21" s="107"/>
      <c r="GD21" s="107"/>
      <c r="GE21" s="107"/>
      <c r="GF21" s="107"/>
      <c r="GG21" s="107"/>
      <c r="GH21" s="107"/>
      <c r="GI21" s="107"/>
      <c r="GJ21" s="107"/>
      <c r="GK21" s="107"/>
      <c r="GL21" s="107"/>
      <c r="GM21" s="107"/>
      <c r="GN21" s="107"/>
      <c r="GO21" s="107"/>
      <c r="GP21" s="107"/>
      <c r="GQ21" s="107"/>
      <c r="GR21" s="107"/>
      <c r="GS21" s="107"/>
      <c r="GT21" s="107"/>
      <c r="GU21" s="107"/>
      <c r="GV21" s="107"/>
      <c r="GW21" s="107"/>
      <c r="GX21" s="107"/>
    </row>
    <row r="22" spans="3:207" hidden="1"/>
    <row r="23" spans="3:207" hidden="1"/>
    <row r="25" spans="3:207" s="189" customFormat="1" ht="30" customHeight="1">
      <c r="E25" s="301" t="s">
        <v>1385</v>
      </c>
      <c r="F25" s="299" t="s">
        <v>1336</v>
      </c>
      <c r="G25" s="299" t="s">
        <v>1337</v>
      </c>
      <c r="H25" s="299" t="s">
        <v>1338</v>
      </c>
      <c r="I25" s="299" t="s">
        <v>1339</v>
      </c>
      <c r="J25" s="299" t="str">
        <f>IF(LEN(god)=0,"",god-1) &amp; " г."</f>
        <v>2021 г.</v>
      </c>
      <c r="K25" s="296" t="s">
        <v>1332</v>
      </c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  <c r="BE25" s="297"/>
      <c r="BF25" s="297"/>
      <c r="BG25" s="298"/>
      <c r="BH25" s="296" t="s">
        <v>1333</v>
      </c>
      <c r="BI25" s="297"/>
      <c r="BJ25" s="297"/>
      <c r="BK25" s="297"/>
      <c r="BL25" s="297"/>
      <c r="BM25" s="297"/>
      <c r="BN25" s="297"/>
      <c r="BO25" s="297"/>
      <c r="BP25" s="297"/>
      <c r="BQ25" s="297"/>
      <c r="BR25" s="297"/>
      <c r="BS25" s="297"/>
      <c r="BT25" s="297"/>
      <c r="BU25" s="297"/>
      <c r="BV25" s="297"/>
      <c r="BW25" s="297"/>
      <c r="BX25" s="297"/>
      <c r="BY25" s="297"/>
      <c r="BZ25" s="297"/>
      <c r="CA25" s="297"/>
      <c r="CB25" s="297"/>
      <c r="CC25" s="297"/>
      <c r="CD25" s="297"/>
      <c r="CE25" s="297"/>
      <c r="CF25" s="297"/>
      <c r="CG25" s="297"/>
      <c r="CH25" s="297"/>
      <c r="CI25" s="297"/>
      <c r="CJ25" s="297"/>
      <c r="CK25" s="297"/>
      <c r="CL25" s="297"/>
      <c r="CM25" s="297"/>
      <c r="CN25" s="297"/>
      <c r="CO25" s="297"/>
      <c r="CP25" s="297"/>
      <c r="CQ25" s="297"/>
      <c r="CR25" s="297"/>
      <c r="CS25" s="297"/>
      <c r="CT25" s="297"/>
      <c r="CU25" s="297"/>
      <c r="CV25" s="297"/>
      <c r="CW25" s="297"/>
      <c r="CX25" s="297"/>
      <c r="CY25" s="297"/>
      <c r="CZ25" s="297"/>
      <c r="DA25" s="297"/>
      <c r="DB25" s="297"/>
      <c r="DC25" s="297"/>
      <c r="DD25" s="298"/>
      <c r="DE25" s="296" t="s">
        <v>1334</v>
      </c>
      <c r="DF25" s="297"/>
      <c r="DG25" s="297"/>
      <c r="DH25" s="297"/>
      <c r="DI25" s="297"/>
      <c r="DJ25" s="297"/>
      <c r="DK25" s="297"/>
      <c r="DL25" s="297"/>
      <c r="DM25" s="297"/>
      <c r="DN25" s="297"/>
      <c r="DO25" s="297"/>
      <c r="DP25" s="297"/>
      <c r="DQ25" s="297"/>
      <c r="DR25" s="297"/>
      <c r="DS25" s="297"/>
      <c r="DT25" s="297"/>
      <c r="DU25" s="297"/>
      <c r="DV25" s="297"/>
      <c r="DW25" s="297"/>
      <c r="DX25" s="297"/>
      <c r="DY25" s="297"/>
      <c r="DZ25" s="297"/>
      <c r="EA25" s="297"/>
      <c r="EB25" s="297"/>
      <c r="EC25" s="297"/>
      <c r="ED25" s="297"/>
      <c r="EE25" s="297"/>
      <c r="EF25" s="297"/>
      <c r="EG25" s="297"/>
      <c r="EH25" s="297"/>
      <c r="EI25" s="297"/>
      <c r="EJ25" s="297"/>
      <c r="EK25" s="297"/>
      <c r="EL25" s="297"/>
      <c r="EM25" s="297"/>
      <c r="EN25" s="297"/>
      <c r="EO25" s="297"/>
      <c r="EP25" s="297"/>
      <c r="EQ25" s="297"/>
      <c r="ER25" s="297"/>
      <c r="ES25" s="297"/>
      <c r="ET25" s="297"/>
      <c r="EU25" s="297"/>
      <c r="EV25" s="297"/>
      <c r="EW25" s="297"/>
      <c r="EX25" s="297"/>
      <c r="EY25" s="297"/>
      <c r="EZ25" s="297"/>
      <c r="FA25" s="298"/>
      <c r="FB25" s="296" t="s">
        <v>1335</v>
      </c>
      <c r="FC25" s="297"/>
      <c r="FD25" s="297"/>
      <c r="FE25" s="297"/>
      <c r="FF25" s="297"/>
      <c r="FG25" s="297"/>
      <c r="FH25" s="297"/>
      <c r="FI25" s="297"/>
      <c r="FJ25" s="297"/>
      <c r="FK25" s="297"/>
      <c r="FL25" s="297"/>
      <c r="FM25" s="297"/>
      <c r="FN25" s="297"/>
      <c r="FO25" s="297"/>
      <c r="FP25" s="297"/>
      <c r="FQ25" s="297"/>
      <c r="FR25" s="297"/>
      <c r="FS25" s="297"/>
      <c r="FT25" s="297"/>
      <c r="FU25" s="297"/>
      <c r="FV25" s="297"/>
      <c r="FW25" s="297"/>
      <c r="FX25" s="297"/>
      <c r="FY25" s="297"/>
      <c r="FZ25" s="297"/>
      <c r="GA25" s="297"/>
      <c r="GB25" s="297"/>
      <c r="GC25" s="297"/>
      <c r="GD25" s="297"/>
      <c r="GE25" s="297"/>
      <c r="GF25" s="297"/>
      <c r="GG25" s="297"/>
      <c r="GH25" s="297"/>
      <c r="GI25" s="297"/>
      <c r="GJ25" s="297"/>
      <c r="GK25" s="297"/>
      <c r="GL25" s="297"/>
      <c r="GM25" s="297"/>
      <c r="GN25" s="297"/>
      <c r="GO25" s="297"/>
      <c r="GP25" s="297"/>
      <c r="GQ25" s="297"/>
      <c r="GR25" s="297"/>
      <c r="GS25" s="297"/>
      <c r="GT25" s="297"/>
      <c r="GU25" s="297"/>
      <c r="GV25" s="297"/>
      <c r="GW25" s="297"/>
      <c r="GX25" s="297"/>
      <c r="GY25" s="225"/>
    </row>
    <row r="26" spans="3:207" s="189" customFormat="1" ht="18.75" customHeight="1">
      <c r="E26" s="300"/>
      <c r="F26" s="300"/>
      <c r="G26" s="300"/>
      <c r="H26" s="300"/>
      <c r="I26" s="300"/>
      <c r="J26" s="300"/>
      <c r="K26" s="190">
        <f>god</f>
        <v>2022</v>
      </c>
      <c r="L26" s="190">
        <f>god + 1</f>
        <v>2023</v>
      </c>
      <c r="M26" s="190">
        <f>god + 2</f>
        <v>2024</v>
      </c>
      <c r="N26" s="190">
        <f>god + 3</f>
        <v>2025</v>
      </c>
      <c r="O26" s="190">
        <f>god + 4</f>
        <v>2026</v>
      </c>
      <c r="P26" s="190">
        <f>god + 5</f>
        <v>2027</v>
      </c>
      <c r="Q26" s="190">
        <f>god + 6</f>
        <v>2028</v>
      </c>
      <c r="R26" s="190">
        <f>god + 7</f>
        <v>2029</v>
      </c>
      <c r="S26" s="190">
        <f>god + 8</f>
        <v>2030</v>
      </c>
      <c r="T26" s="190">
        <f>god + 9</f>
        <v>2031</v>
      </c>
      <c r="U26" s="190">
        <f>god + 10</f>
        <v>2032</v>
      </c>
      <c r="V26" s="190">
        <f>god + 11</f>
        <v>2033</v>
      </c>
      <c r="W26" s="190">
        <f>god + 12</f>
        <v>2034</v>
      </c>
      <c r="X26" s="190">
        <f>god + 13</f>
        <v>2035</v>
      </c>
      <c r="Y26" s="190">
        <f>god + 14</f>
        <v>2036</v>
      </c>
      <c r="Z26" s="190">
        <f>god + 15</f>
        <v>2037</v>
      </c>
      <c r="AA26" s="190">
        <f>god + 16</f>
        <v>2038</v>
      </c>
      <c r="AB26" s="190">
        <f>god + 17</f>
        <v>2039</v>
      </c>
      <c r="AC26" s="190">
        <f>god + 18</f>
        <v>2040</v>
      </c>
      <c r="AD26" s="190">
        <f>god + 19</f>
        <v>2041</v>
      </c>
      <c r="AE26" s="190">
        <f>god + 20</f>
        <v>2042</v>
      </c>
      <c r="AF26" s="190">
        <f>god + 21</f>
        <v>2043</v>
      </c>
      <c r="AG26" s="190">
        <f>god + 22</f>
        <v>2044</v>
      </c>
      <c r="AH26" s="190">
        <f>god + 23</f>
        <v>2045</v>
      </c>
      <c r="AI26" s="190">
        <f>god + 24</f>
        <v>2046</v>
      </c>
      <c r="AJ26" s="190">
        <f>god + 25</f>
        <v>2047</v>
      </c>
      <c r="AK26" s="190">
        <f>god + 26</f>
        <v>2048</v>
      </c>
      <c r="AL26" s="190">
        <f>god + 27</f>
        <v>2049</v>
      </c>
      <c r="AM26" s="190">
        <f>god + 28</f>
        <v>2050</v>
      </c>
      <c r="AN26" s="190">
        <f>god + 29</f>
        <v>2051</v>
      </c>
      <c r="AO26" s="190">
        <f>god + 30</f>
        <v>2052</v>
      </c>
      <c r="AP26" s="190">
        <f>god + 31</f>
        <v>2053</v>
      </c>
      <c r="AQ26" s="190">
        <f>god + 32</f>
        <v>2054</v>
      </c>
      <c r="AR26" s="190">
        <f>god + 33</f>
        <v>2055</v>
      </c>
      <c r="AS26" s="190">
        <f>god + 34</f>
        <v>2056</v>
      </c>
      <c r="AT26" s="190">
        <f>god + 35</f>
        <v>2057</v>
      </c>
      <c r="AU26" s="190">
        <f>god + 36</f>
        <v>2058</v>
      </c>
      <c r="AV26" s="190">
        <f>god + 37</f>
        <v>2059</v>
      </c>
      <c r="AW26" s="190">
        <f>god + 38</f>
        <v>2060</v>
      </c>
      <c r="AX26" s="190">
        <f>god + 39</f>
        <v>2061</v>
      </c>
      <c r="AY26" s="190">
        <f>god + 40</f>
        <v>2062</v>
      </c>
      <c r="AZ26" s="190">
        <f>god + 41</f>
        <v>2063</v>
      </c>
      <c r="BA26" s="190">
        <f>god + 42</f>
        <v>2064</v>
      </c>
      <c r="BB26" s="190">
        <f>god + 43</f>
        <v>2065</v>
      </c>
      <c r="BC26" s="190">
        <f>god + 44</f>
        <v>2066</v>
      </c>
      <c r="BD26" s="190">
        <f>god + 45</f>
        <v>2067</v>
      </c>
      <c r="BE26" s="190">
        <f>god + 46</f>
        <v>2068</v>
      </c>
      <c r="BF26" s="190">
        <f>god + 47</f>
        <v>2069</v>
      </c>
      <c r="BG26" s="190">
        <f>god + 48</f>
        <v>2070</v>
      </c>
      <c r="BH26" s="190">
        <f>god</f>
        <v>2022</v>
      </c>
      <c r="BI26" s="190">
        <f>god + 1</f>
        <v>2023</v>
      </c>
      <c r="BJ26" s="190">
        <f>god + 2</f>
        <v>2024</v>
      </c>
      <c r="BK26" s="190">
        <f>god + 3</f>
        <v>2025</v>
      </c>
      <c r="BL26" s="190">
        <f>god + 4</f>
        <v>2026</v>
      </c>
      <c r="BM26" s="190">
        <f>god + 5</f>
        <v>2027</v>
      </c>
      <c r="BN26" s="190">
        <f>god + 6</f>
        <v>2028</v>
      </c>
      <c r="BO26" s="190">
        <f>god + 7</f>
        <v>2029</v>
      </c>
      <c r="BP26" s="190">
        <f>god + 8</f>
        <v>2030</v>
      </c>
      <c r="BQ26" s="190">
        <f>god + 9</f>
        <v>2031</v>
      </c>
      <c r="BR26" s="190">
        <f>god + 10</f>
        <v>2032</v>
      </c>
      <c r="BS26" s="190">
        <f>god + 11</f>
        <v>2033</v>
      </c>
      <c r="BT26" s="190">
        <f>god + 12</f>
        <v>2034</v>
      </c>
      <c r="BU26" s="190">
        <f>god + 13</f>
        <v>2035</v>
      </c>
      <c r="BV26" s="190">
        <f>god + 14</f>
        <v>2036</v>
      </c>
      <c r="BW26" s="190">
        <f>god + 15</f>
        <v>2037</v>
      </c>
      <c r="BX26" s="190">
        <f>god + 16</f>
        <v>2038</v>
      </c>
      <c r="BY26" s="190">
        <f>god + 17</f>
        <v>2039</v>
      </c>
      <c r="BZ26" s="190">
        <f>god + 18</f>
        <v>2040</v>
      </c>
      <c r="CA26" s="190">
        <f>god + 19</f>
        <v>2041</v>
      </c>
      <c r="CB26" s="190">
        <f>god + 20</f>
        <v>2042</v>
      </c>
      <c r="CC26" s="190">
        <f>god + 21</f>
        <v>2043</v>
      </c>
      <c r="CD26" s="190">
        <f>god + 22</f>
        <v>2044</v>
      </c>
      <c r="CE26" s="190">
        <f>god + 23</f>
        <v>2045</v>
      </c>
      <c r="CF26" s="190">
        <f>god + 24</f>
        <v>2046</v>
      </c>
      <c r="CG26" s="190">
        <f>god + 25</f>
        <v>2047</v>
      </c>
      <c r="CH26" s="190">
        <f>god + 26</f>
        <v>2048</v>
      </c>
      <c r="CI26" s="190">
        <f>god + 27</f>
        <v>2049</v>
      </c>
      <c r="CJ26" s="190">
        <f>god + 28</f>
        <v>2050</v>
      </c>
      <c r="CK26" s="190">
        <f>god + 29</f>
        <v>2051</v>
      </c>
      <c r="CL26" s="190">
        <f>god + 30</f>
        <v>2052</v>
      </c>
      <c r="CM26" s="190">
        <f>god + 31</f>
        <v>2053</v>
      </c>
      <c r="CN26" s="190">
        <f>god + 32</f>
        <v>2054</v>
      </c>
      <c r="CO26" s="190">
        <f>god + 33</f>
        <v>2055</v>
      </c>
      <c r="CP26" s="190">
        <f>god + 34</f>
        <v>2056</v>
      </c>
      <c r="CQ26" s="190">
        <f>god + 35</f>
        <v>2057</v>
      </c>
      <c r="CR26" s="190">
        <f>god + 36</f>
        <v>2058</v>
      </c>
      <c r="CS26" s="190">
        <f>god + 37</f>
        <v>2059</v>
      </c>
      <c r="CT26" s="190">
        <f>god + 38</f>
        <v>2060</v>
      </c>
      <c r="CU26" s="190">
        <f>god + 39</f>
        <v>2061</v>
      </c>
      <c r="CV26" s="190">
        <f>god + 40</f>
        <v>2062</v>
      </c>
      <c r="CW26" s="190">
        <f>god + 41</f>
        <v>2063</v>
      </c>
      <c r="CX26" s="190">
        <f>god + 42</f>
        <v>2064</v>
      </c>
      <c r="CY26" s="190">
        <f>god + 43</f>
        <v>2065</v>
      </c>
      <c r="CZ26" s="190">
        <f>god + 44</f>
        <v>2066</v>
      </c>
      <c r="DA26" s="190">
        <f>god + 45</f>
        <v>2067</v>
      </c>
      <c r="DB26" s="190">
        <f>god + 46</f>
        <v>2068</v>
      </c>
      <c r="DC26" s="190">
        <f>god + 47</f>
        <v>2069</v>
      </c>
      <c r="DD26" s="190">
        <f>god + 48</f>
        <v>2070</v>
      </c>
      <c r="DE26" s="190">
        <f>god</f>
        <v>2022</v>
      </c>
      <c r="DF26" s="190">
        <f>god + 1</f>
        <v>2023</v>
      </c>
      <c r="DG26" s="190">
        <f>god + 2</f>
        <v>2024</v>
      </c>
      <c r="DH26" s="190">
        <f>god + 3</f>
        <v>2025</v>
      </c>
      <c r="DI26" s="190">
        <f>god + 4</f>
        <v>2026</v>
      </c>
      <c r="DJ26" s="190">
        <f>god + 5</f>
        <v>2027</v>
      </c>
      <c r="DK26" s="190">
        <f>god + 6</f>
        <v>2028</v>
      </c>
      <c r="DL26" s="190">
        <f>god + 7</f>
        <v>2029</v>
      </c>
      <c r="DM26" s="190">
        <f>god + 8</f>
        <v>2030</v>
      </c>
      <c r="DN26" s="190">
        <f>god + 9</f>
        <v>2031</v>
      </c>
      <c r="DO26" s="190">
        <f>god + 10</f>
        <v>2032</v>
      </c>
      <c r="DP26" s="190">
        <f>god + 11</f>
        <v>2033</v>
      </c>
      <c r="DQ26" s="190">
        <f>god + 12</f>
        <v>2034</v>
      </c>
      <c r="DR26" s="190">
        <f>god + 13</f>
        <v>2035</v>
      </c>
      <c r="DS26" s="190">
        <f>god + 14</f>
        <v>2036</v>
      </c>
      <c r="DT26" s="190">
        <f>god + 15</f>
        <v>2037</v>
      </c>
      <c r="DU26" s="190">
        <f>god + 16</f>
        <v>2038</v>
      </c>
      <c r="DV26" s="190">
        <f>god + 17</f>
        <v>2039</v>
      </c>
      <c r="DW26" s="190">
        <f>god + 18</f>
        <v>2040</v>
      </c>
      <c r="DX26" s="190">
        <f>god + 19</f>
        <v>2041</v>
      </c>
      <c r="DY26" s="190">
        <f>god + 20</f>
        <v>2042</v>
      </c>
      <c r="DZ26" s="190">
        <f>god + 21</f>
        <v>2043</v>
      </c>
      <c r="EA26" s="190">
        <f>god + 22</f>
        <v>2044</v>
      </c>
      <c r="EB26" s="190">
        <f>god + 23</f>
        <v>2045</v>
      </c>
      <c r="EC26" s="190">
        <f>god + 24</f>
        <v>2046</v>
      </c>
      <c r="ED26" s="190">
        <f>god + 25</f>
        <v>2047</v>
      </c>
      <c r="EE26" s="190">
        <f>god + 26</f>
        <v>2048</v>
      </c>
      <c r="EF26" s="190">
        <f>god + 27</f>
        <v>2049</v>
      </c>
      <c r="EG26" s="190">
        <f>god + 28</f>
        <v>2050</v>
      </c>
      <c r="EH26" s="190">
        <f>god + 29</f>
        <v>2051</v>
      </c>
      <c r="EI26" s="190">
        <f>god + 30</f>
        <v>2052</v>
      </c>
      <c r="EJ26" s="190">
        <f>god + 31</f>
        <v>2053</v>
      </c>
      <c r="EK26" s="190">
        <f>god + 32</f>
        <v>2054</v>
      </c>
      <c r="EL26" s="190">
        <f>god + 33</f>
        <v>2055</v>
      </c>
      <c r="EM26" s="190">
        <f>god + 34</f>
        <v>2056</v>
      </c>
      <c r="EN26" s="190">
        <f>god + 35</f>
        <v>2057</v>
      </c>
      <c r="EO26" s="190">
        <f>god + 36</f>
        <v>2058</v>
      </c>
      <c r="EP26" s="190">
        <f>god + 37</f>
        <v>2059</v>
      </c>
      <c r="EQ26" s="190">
        <f>god + 38</f>
        <v>2060</v>
      </c>
      <c r="ER26" s="190">
        <f>god + 39</f>
        <v>2061</v>
      </c>
      <c r="ES26" s="190">
        <f>god + 40</f>
        <v>2062</v>
      </c>
      <c r="ET26" s="190">
        <f>god + 41</f>
        <v>2063</v>
      </c>
      <c r="EU26" s="190">
        <f>god + 42</f>
        <v>2064</v>
      </c>
      <c r="EV26" s="190">
        <f>god + 43</f>
        <v>2065</v>
      </c>
      <c r="EW26" s="190">
        <f>god + 44</f>
        <v>2066</v>
      </c>
      <c r="EX26" s="190">
        <f>god + 45</f>
        <v>2067</v>
      </c>
      <c r="EY26" s="190">
        <f>god + 46</f>
        <v>2068</v>
      </c>
      <c r="EZ26" s="190">
        <f>god + 47</f>
        <v>2069</v>
      </c>
      <c r="FA26" s="190">
        <f>god + 48</f>
        <v>2070</v>
      </c>
      <c r="FB26" s="217">
        <f>god</f>
        <v>2022</v>
      </c>
      <c r="FC26" s="217">
        <f>god + 1</f>
        <v>2023</v>
      </c>
      <c r="FD26" s="217">
        <f>god + 2</f>
        <v>2024</v>
      </c>
      <c r="FE26" s="160">
        <f>god + 3</f>
        <v>2025</v>
      </c>
      <c r="FF26" s="160">
        <f>god + 4</f>
        <v>2026</v>
      </c>
      <c r="FG26" s="217">
        <f>god + 5</f>
        <v>2027</v>
      </c>
      <c r="FH26" s="217">
        <f>god + 6</f>
        <v>2028</v>
      </c>
      <c r="FI26" s="217">
        <f>god + 7</f>
        <v>2029</v>
      </c>
      <c r="FJ26" s="217">
        <f>god + 8</f>
        <v>2030</v>
      </c>
      <c r="FK26" s="217">
        <f>god + 9</f>
        <v>2031</v>
      </c>
      <c r="FL26" s="217">
        <f>god + 10</f>
        <v>2032</v>
      </c>
      <c r="FM26" s="217">
        <f>god + 11</f>
        <v>2033</v>
      </c>
      <c r="FN26" s="217">
        <f>god + 12</f>
        <v>2034</v>
      </c>
      <c r="FO26" s="217">
        <f>god + 13</f>
        <v>2035</v>
      </c>
      <c r="FP26" s="217">
        <f>god + 14</f>
        <v>2036</v>
      </c>
      <c r="FQ26" s="217">
        <f>god + 15</f>
        <v>2037</v>
      </c>
      <c r="FR26" s="217">
        <f>god + 16</f>
        <v>2038</v>
      </c>
      <c r="FS26" s="217">
        <f>god + 17</f>
        <v>2039</v>
      </c>
      <c r="FT26" s="217">
        <f>god + 18</f>
        <v>2040</v>
      </c>
      <c r="FU26" s="217">
        <f>god + 19</f>
        <v>2041</v>
      </c>
      <c r="FV26" s="217">
        <f>god + 20</f>
        <v>2042</v>
      </c>
      <c r="FW26" s="217">
        <f>god + 21</f>
        <v>2043</v>
      </c>
      <c r="FX26" s="217">
        <f>god + 22</f>
        <v>2044</v>
      </c>
      <c r="FY26" s="217">
        <f>god + 23</f>
        <v>2045</v>
      </c>
      <c r="FZ26" s="217">
        <f>god + 24</f>
        <v>2046</v>
      </c>
      <c r="GA26" s="217">
        <f>god + 25</f>
        <v>2047</v>
      </c>
      <c r="GB26" s="217">
        <f>god + 26</f>
        <v>2048</v>
      </c>
      <c r="GC26" s="217">
        <f>god + 27</f>
        <v>2049</v>
      </c>
      <c r="GD26" s="217">
        <f>god + 28</f>
        <v>2050</v>
      </c>
      <c r="GE26" s="217">
        <f>god + 29</f>
        <v>2051</v>
      </c>
      <c r="GF26" s="217">
        <f>god + 30</f>
        <v>2052</v>
      </c>
      <c r="GG26" s="217">
        <f>god + 31</f>
        <v>2053</v>
      </c>
      <c r="GH26" s="217">
        <f>god + 32</f>
        <v>2054</v>
      </c>
      <c r="GI26" s="217">
        <f>god + 33</f>
        <v>2055</v>
      </c>
      <c r="GJ26" s="217">
        <f>god + 34</f>
        <v>2056</v>
      </c>
      <c r="GK26" s="217">
        <f>god + 35</f>
        <v>2057</v>
      </c>
      <c r="GL26" s="217">
        <f>god + 36</f>
        <v>2058</v>
      </c>
      <c r="GM26" s="217">
        <f>god + 37</f>
        <v>2059</v>
      </c>
      <c r="GN26" s="217">
        <f>god + 38</f>
        <v>2060</v>
      </c>
      <c r="GO26" s="217">
        <f>god + 39</f>
        <v>2061</v>
      </c>
      <c r="GP26" s="217">
        <f>god + 40</f>
        <v>2062</v>
      </c>
      <c r="GQ26" s="217">
        <f>god + 41</f>
        <v>2063</v>
      </c>
      <c r="GR26" s="217">
        <f>god + 42</f>
        <v>2064</v>
      </c>
      <c r="GS26" s="217">
        <f>god + 43</f>
        <v>2065</v>
      </c>
      <c r="GT26" s="217">
        <f>god + 44</f>
        <v>2066</v>
      </c>
      <c r="GU26" s="217">
        <f>god + 45</f>
        <v>2067</v>
      </c>
      <c r="GV26" s="217">
        <f>god + 46</f>
        <v>2068</v>
      </c>
      <c r="GW26" s="217">
        <f>god + 47</f>
        <v>2069</v>
      </c>
      <c r="GX26" s="225">
        <f>god + 48</f>
        <v>2070</v>
      </c>
      <c r="GY26" s="225"/>
    </row>
    <row r="27" spans="3:207" s="189" customFormat="1" ht="12" customHeight="1">
      <c r="E27" s="169">
        <v>1</v>
      </c>
      <c r="F27" s="169">
        <v>2</v>
      </c>
      <c r="G27" s="169">
        <v>3</v>
      </c>
      <c r="H27" s="169">
        <v>4</v>
      </c>
      <c r="I27" s="169">
        <v>5</v>
      </c>
      <c r="J27" s="169">
        <v>6</v>
      </c>
      <c r="K27" s="169">
        <v>7</v>
      </c>
      <c r="L27" s="169">
        <v>8</v>
      </c>
      <c r="M27" s="169">
        <v>9</v>
      </c>
      <c r="N27" s="169">
        <v>10</v>
      </c>
      <c r="O27" s="169">
        <v>11</v>
      </c>
      <c r="P27" s="169">
        <v>12</v>
      </c>
      <c r="Q27" s="169">
        <v>13</v>
      </c>
      <c r="R27" s="169">
        <v>14</v>
      </c>
      <c r="S27" s="169">
        <v>15</v>
      </c>
      <c r="T27" s="169">
        <v>16</v>
      </c>
      <c r="U27" s="169">
        <v>17</v>
      </c>
      <c r="V27" s="169">
        <v>18</v>
      </c>
      <c r="W27" s="169">
        <v>19</v>
      </c>
      <c r="X27" s="169">
        <v>20</v>
      </c>
      <c r="Y27" s="169">
        <v>21</v>
      </c>
      <c r="Z27" s="169">
        <v>22</v>
      </c>
      <c r="AA27" s="169">
        <v>23</v>
      </c>
      <c r="AB27" s="169">
        <v>24</v>
      </c>
      <c r="AC27" s="169">
        <v>25</v>
      </c>
      <c r="AD27" s="169">
        <v>26</v>
      </c>
      <c r="AE27" s="169">
        <v>27</v>
      </c>
      <c r="AF27" s="169">
        <v>28</v>
      </c>
      <c r="AG27" s="169">
        <v>29</v>
      </c>
      <c r="AH27" s="169">
        <v>30</v>
      </c>
      <c r="AI27" s="169">
        <v>31</v>
      </c>
      <c r="AJ27" s="169">
        <v>32</v>
      </c>
      <c r="AK27" s="169">
        <v>33</v>
      </c>
      <c r="AL27" s="169">
        <v>34</v>
      </c>
      <c r="AM27" s="169">
        <v>35</v>
      </c>
      <c r="AN27" s="169">
        <v>36</v>
      </c>
      <c r="AO27" s="169">
        <v>37</v>
      </c>
      <c r="AP27" s="169">
        <v>38</v>
      </c>
      <c r="AQ27" s="169">
        <v>39</v>
      </c>
      <c r="AR27" s="169">
        <v>40</v>
      </c>
      <c r="AS27" s="169">
        <v>41</v>
      </c>
      <c r="AT27" s="169">
        <v>42</v>
      </c>
      <c r="AU27" s="169">
        <v>43</v>
      </c>
      <c r="AV27" s="169">
        <v>44</v>
      </c>
      <c r="AW27" s="169">
        <v>45</v>
      </c>
      <c r="AX27" s="169">
        <v>46</v>
      </c>
      <c r="AY27" s="169">
        <v>47</v>
      </c>
      <c r="AZ27" s="169">
        <v>48</v>
      </c>
      <c r="BA27" s="169">
        <v>49</v>
      </c>
      <c r="BB27" s="169">
        <v>50</v>
      </c>
      <c r="BC27" s="169">
        <v>51</v>
      </c>
      <c r="BD27" s="169">
        <v>52</v>
      </c>
      <c r="BE27" s="169">
        <v>53</v>
      </c>
      <c r="BF27" s="169">
        <v>54</v>
      </c>
      <c r="BG27" s="169">
        <v>55</v>
      </c>
      <c r="BH27" s="169">
        <v>56</v>
      </c>
      <c r="BI27" s="169">
        <v>57</v>
      </c>
      <c r="BJ27" s="169">
        <v>58</v>
      </c>
      <c r="BK27" s="169">
        <v>59</v>
      </c>
      <c r="BL27" s="169">
        <v>60</v>
      </c>
      <c r="BM27" s="169">
        <v>61</v>
      </c>
      <c r="BN27" s="169">
        <v>62</v>
      </c>
      <c r="BO27" s="169">
        <v>63</v>
      </c>
      <c r="BP27" s="169">
        <v>64</v>
      </c>
      <c r="BQ27" s="169">
        <v>65</v>
      </c>
      <c r="BR27" s="169">
        <v>66</v>
      </c>
      <c r="BS27" s="169">
        <v>67</v>
      </c>
      <c r="BT27" s="169">
        <v>68</v>
      </c>
      <c r="BU27" s="169">
        <v>69</v>
      </c>
      <c r="BV27" s="169">
        <v>70</v>
      </c>
      <c r="BW27" s="169">
        <v>71</v>
      </c>
      <c r="BX27" s="169">
        <v>72</v>
      </c>
      <c r="BY27" s="169">
        <v>73</v>
      </c>
      <c r="BZ27" s="169">
        <v>74</v>
      </c>
      <c r="CA27" s="169">
        <v>75</v>
      </c>
      <c r="CB27" s="169">
        <v>76</v>
      </c>
      <c r="CC27" s="169">
        <v>77</v>
      </c>
      <c r="CD27" s="169">
        <v>78</v>
      </c>
      <c r="CE27" s="169">
        <v>79</v>
      </c>
      <c r="CF27" s="169">
        <v>80</v>
      </c>
      <c r="CG27" s="169">
        <v>81</v>
      </c>
      <c r="CH27" s="169">
        <v>82</v>
      </c>
      <c r="CI27" s="169">
        <v>83</v>
      </c>
      <c r="CJ27" s="169">
        <v>84</v>
      </c>
      <c r="CK27" s="169">
        <v>85</v>
      </c>
      <c r="CL27" s="169">
        <v>86</v>
      </c>
      <c r="CM27" s="169">
        <v>87</v>
      </c>
      <c r="CN27" s="169">
        <v>88</v>
      </c>
      <c r="CO27" s="169">
        <v>89</v>
      </c>
      <c r="CP27" s="169">
        <v>90</v>
      </c>
      <c r="CQ27" s="169">
        <v>91</v>
      </c>
      <c r="CR27" s="169">
        <v>92</v>
      </c>
      <c r="CS27" s="169">
        <v>93</v>
      </c>
      <c r="CT27" s="169">
        <v>94</v>
      </c>
      <c r="CU27" s="169">
        <v>95</v>
      </c>
      <c r="CV27" s="169">
        <v>96</v>
      </c>
      <c r="CW27" s="169">
        <v>97</v>
      </c>
      <c r="CX27" s="169">
        <v>98</v>
      </c>
      <c r="CY27" s="169">
        <v>99</v>
      </c>
      <c r="CZ27" s="169">
        <v>100</v>
      </c>
      <c r="DA27" s="169">
        <v>101</v>
      </c>
      <c r="DB27" s="169">
        <v>102</v>
      </c>
      <c r="DC27" s="169">
        <v>103</v>
      </c>
      <c r="DD27" s="169">
        <v>104</v>
      </c>
      <c r="DE27" s="169">
        <v>105</v>
      </c>
      <c r="DF27" s="169">
        <v>106</v>
      </c>
      <c r="DG27" s="169">
        <v>107</v>
      </c>
      <c r="DH27" s="169">
        <v>108</v>
      </c>
      <c r="DI27" s="169">
        <v>109</v>
      </c>
      <c r="DJ27" s="169">
        <v>110</v>
      </c>
      <c r="DK27" s="169">
        <v>111</v>
      </c>
      <c r="DL27" s="169">
        <v>112</v>
      </c>
      <c r="DM27" s="169">
        <v>113</v>
      </c>
      <c r="DN27" s="169">
        <v>114</v>
      </c>
      <c r="DO27" s="169">
        <v>115</v>
      </c>
      <c r="DP27" s="169">
        <v>116</v>
      </c>
      <c r="DQ27" s="169">
        <v>117</v>
      </c>
      <c r="DR27" s="169">
        <v>118</v>
      </c>
      <c r="DS27" s="169">
        <v>119</v>
      </c>
      <c r="DT27" s="169">
        <v>120</v>
      </c>
      <c r="DU27" s="169">
        <v>121</v>
      </c>
      <c r="DV27" s="169">
        <v>122</v>
      </c>
      <c r="DW27" s="169">
        <v>123</v>
      </c>
      <c r="DX27" s="169">
        <v>124</v>
      </c>
      <c r="DY27" s="169">
        <v>125</v>
      </c>
      <c r="DZ27" s="169">
        <v>126</v>
      </c>
      <c r="EA27" s="169">
        <v>127</v>
      </c>
      <c r="EB27" s="169">
        <v>128</v>
      </c>
      <c r="EC27" s="169">
        <v>129</v>
      </c>
      <c r="ED27" s="169">
        <v>130</v>
      </c>
      <c r="EE27" s="169">
        <v>131</v>
      </c>
      <c r="EF27" s="169">
        <v>132</v>
      </c>
      <c r="EG27" s="169">
        <v>133</v>
      </c>
      <c r="EH27" s="169">
        <v>134</v>
      </c>
      <c r="EI27" s="169">
        <v>135</v>
      </c>
      <c r="EJ27" s="169">
        <v>136</v>
      </c>
      <c r="EK27" s="169">
        <v>137</v>
      </c>
      <c r="EL27" s="169">
        <v>138</v>
      </c>
      <c r="EM27" s="169">
        <v>139</v>
      </c>
      <c r="EN27" s="169">
        <v>140</v>
      </c>
      <c r="EO27" s="169">
        <v>141</v>
      </c>
      <c r="EP27" s="169">
        <v>142</v>
      </c>
      <c r="EQ27" s="169">
        <v>143</v>
      </c>
      <c r="ER27" s="169">
        <v>144</v>
      </c>
      <c r="ES27" s="169">
        <v>145</v>
      </c>
      <c r="ET27" s="169">
        <v>146</v>
      </c>
      <c r="EU27" s="169">
        <v>147</v>
      </c>
      <c r="EV27" s="169">
        <v>148</v>
      </c>
      <c r="EW27" s="169">
        <v>149</v>
      </c>
      <c r="EX27" s="169">
        <v>150</v>
      </c>
      <c r="EY27" s="169">
        <v>151</v>
      </c>
      <c r="EZ27" s="169">
        <v>152</v>
      </c>
      <c r="FA27" s="169">
        <v>153</v>
      </c>
      <c r="FB27" s="169">
        <v>154</v>
      </c>
      <c r="FC27" s="169">
        <v>155</v>
      </c>
      <c r="FD27" s="169">
        <v>156</v>
      </c>
      <c r="FE27" s="169">
        <v>157</v>
      </c>
      <c r="FF27" s="169">
        <v>158</v>
      </c>
      <c r="FG27" s="169">
        <v>159</v>
      </c>
      <c r="FH27" s="169">
        <v>160</v>
      </c>
      <c r="FI27" s="169">
        <v>161</v>
      </c>
      <c r="FJ27" s="169">
        <v>162</v>
      </c>
      <c r="FK27" s="169">
        <v>163</v>
      </c>
      <c r="FL27" s="169">
        <v>164</v>
      </c>
      <c r="FM27" s="169">
        <v>165</v>
      </c>
      <c r="FN27" s="169">
        <v>166</v>
      </c>
      <c r="FO27" s="169">
        <v>167</v>
      </c>
      <c r="FP27" s="169">
        <v>168</v>
      </c>
      <c r="FQ27" s="169">
        <v>169</v>
      </c>
      <c r="FR27" s="169">
        <v>170</v>
      </c>
      <c r="FS27" s="169">
        <v>171</v>
      </c>
      <c r="FT27" s="169">
        <v>172</v>
      </c>
      <c r="FU27" s="169">
        <v>173</v>
      </c>
      <c r="FV27" s="169">
        <v>174</v>
      </c>
      <c r="FW27" s="169">
        <v>175</v>
      </c>
      <c r="FX27" s="169">
        <v>176</v>
      </c>
      <c r="FY27" s="169">
        <v>177</v>
      </c>
      <c r="FZ27" s="169">
        <v>178</v>
      </c>
      <c r="GA27" s="169">
        <v>179</v>
      </c>
      <c r="GB27" s="169">
        <v>180</v>
      </c>
      <c r="GC27" s="169">
        <v>181</v>
      </c>
      <c r="GD27" s="169">
        <v>182</v>
      </c>
      <c r="GE27" s="169">
        <v>183</v>
      </c>
      <c r="GF27" s="169">
        <v>184</v>
      </c>
      <c r="GG27" s="169">
        <v>185</v>
      </c>
      <c r="GH27" s="169">
        <v>186</v>
      </c>
      <c r="GI27" s="169">
        <v>187</v>
      </c>
      <c r="GJ27" s="169">
        <v>188</v>
      </c>
      <c r="GK27" s="169">
        <v>189</v>
      </c>
      <c r="GL27" s="169">
        <v>190</v>
      </c>
      <c r="GM27" s="169">
        <v>191</v>
      </c>
      <c r="GN27" s="169">
        <v>192</v>
      </c>
      <c r="GO27" s="169">
        <v>193</v>
      </c>
      <c r="GP27" s="169">
        <v>194</v>
      </c>
      <c r="GQ27" s="169">
        <v>195</v>
      </c>
      <c r="GR27" s="169">
        <v>196</v>
      </c>
      <c r="GS27" s="169">
        <v>197</v>
      </c>
      <c r="GT27" s="169">
        <v>198</v>
      </c>
      <c r="GU27" s="169">
        <v>199</v>
      </c>
      <c r="GV27" s="169">
        <v>200</v>
      </c>
      <c r="GW27" s="169">
        <v>201</v>
      </c>
      <c r="GX27" s="169">
        <v>202</v>
      </c>
      <c r="GY27" s="225"/>
    </row>
    <row r="28" spans="3:207" ht="0.2" customHeight="1">
      <c r="C28" s="191" t="str">
        <f>'Плановые значения'!$E8</f>
        <v>1</v>
      </c>
      <c r="E28" s="192" t="s">
        <v>1342</v>
      </c>
      <c r="F28" s="193" t="s">
        <v>1269</v>
      </c>
      <c r="G28" s="113"/>
      <c r="H28" s="194"/>
      <c r="I28" s="194"/>
      <c r="J28" s="195"/>
      <c r="K28" s="194"/>
      <c r="L28" s="196"/>
      <c r="M28" s="196"/>
      <c r="N28" s="194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6"/>
      <c r="DJ28" s="196"/>
      <c r="DK28" s="196"/>
      <c r="DL28" s="196"/>
      <c r="DM28" s="196"/>
      <c r="DN28" s="196"/>
      <c r="DO28" s="196"/>
      <c r="DP28" s="196"/>
      <c r="DQ28" s="196"/>
      <c r="DR28" s="196"/>
      <c r="DS28" s="196"/>
      <c r="DT28" s="196"/>
      <c r="DU28" s="196"/>
      <c r="DV28" s="196"/>
      <c r="DW28" s="196"/>
      <c r="DX28" s="196"/>
      <c r="DY28" s="196"/>
      <c r="DZ28" s="196"/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6"/>
      <c r="EP28" s="196"/>
      <c r="EQ28" s="196"/>
      <c r="ER28" s="196"/>
      <c r="ES28" s="196"/>
      <c r="ET28" s="196"/>
      <c r="EU28" s="196"/>
      <c r="EV28" s="196"/>
      <c r="EW28" s="196"/>
      <c r="EX28" s="196"/>
      <c r="EY28" s="196"/>
      <c r="EZ28" s="196"/>
      <c r="FA28" s="196"/>
      <c r="FB28" s="196"/>
      <c r="FC28" s="196"/>
      <c r="FD28" s="196"/>
      <c r="FE28" s="196"/>
      <c r="FF28" s="196"/>
      <c r="FG28" s="196"/>
      <c r="FH28" s="196"/>
      <c r="FI28" s="196"/>
      <c r="FJ28" s="196"/>
      <c r="FK28" s="196"/>
      <c r="FL28" s="196"/>
      <c r="FM28" s="196"/>
      <c r="FN28" s="196"/>
      <c r="FO28" s="196"/>
      <c r="FP28" s="196"/>
      <c r="FQ28" s="196"/>
      <c r="FR28" s="196"/>
      <c r="FS28" s="196"/>
      <c r="FT28" s="196"/>
      <c r="FU28" s="196"/>
      <c r="FV28" s="196"/>
      <c r="FW28" s="196"/>
      <c r="FX28" s="196"/>
      <c r="FY28" s="196"/>
      <c r="FZ28" s="196"/>
      <c r="GA28" s="196"/>
      <c r="GB28" s="196"/>
      <c r="GC28" s="196"/>
      <c r="GD28" s="196"/>
      <c r="GE28" s="196"/>
      <c r="GF28" s="196"/>
      <c r="GG28" s="196"/>
      <c r="GH28" s="196"/>
      <c r="GI28" s="196"/>
      <c r="GJ28" s="196"/>
      <c r="GK28" s="196"/>
      <c r="GL28" s="196"/>
      <c r="GM28" s="196"/>
      <c r="GN28" s="196"/>
      <c r="GO28" s="196"/>
      <c r="GP28" s="196"/>
      <c r="GQ28" s="196"/>
      <c r="GR28" s="196"/>
      <c r="GS28" s="196"/>
      <c r="GT28" s="196"/>
      <c r="GU28" s="196"/>
      <c r="GV28" s="196"/>
      <c r="GW28" s="196"/>
      <c r="GX28" s="196"/>
      <c r="GY28" s="198"/>
    </row>
    <row r="29" spans="3:207" ht="0.2" customHeight="1">
      <c r="C29" s="191" t="str">
        <f>'Плановые значения'!$E9</f>
        <v>1.1</v>
      </c>
      <c r="E29" s="111" t="s">
        <v>1290</v>
      </c>
      <c r="F29" s="199" t="s">
        <v>1291</v>
      </c>
      <c r="G29" s="114" t="s">
        <v>1288</v>
      </c>
      <c r="H29" s="238"/>
      <c r="I29" s="152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239"/>
      <c r="DO29" s="239"/>
      <c r="DP29" s="239"/>
      <c r="DQ29" s="239"/>
      <c r="DR29" s="239"/>
      <c r="DS29" s="239"/>
      <c r="DT29" s="239"/>
      <c r="DU29" s="239"/>
      <c r="DV29" s="239"/>
      <c r="DW29" s="239"/>
      <c r="DX29" s="239"/>
      <c r="DY29" s="239"/>
      <c r="DZ29" s="239"/>
      <c r="EA29" s="239"/>
      <c r="EB29" s="239"/>
      <c r="EC29" s="239"/>
      <c r="ED29" s="239"/>
      <c r="EE29" s="239"/>
      <c r="EF29" s="239"/>
      <c r="EG29" s="239"/>
      <c r="EH29" s="239"/>
      <c r="EI29" s="239"/>
      <c r="EJ29" s="239"/>
      <c r="EK29" s="239"/>
      <c r="EL29" s="239"/>
      <c r="EM29" s="239"/>
      <c r="EN29" s="239"/>
      <c r="EO29" s="239"/>
      <c r="EP29" s="239"/>
      <c r="EQ29" s="239"/>
      <c r="ER29" s="239"/>
      <c r="ES29" s="239"/>
      <c r="ET29" s="239"/>
      <c r="EU29" s="239"/>
      <c r="EV29" s="239"/>
      <c r="EW29" s="239"/>
      <c r="EX29" s="239"/>
      <c r="EY29" s="239"/>
      <c r="EZ29" s="239"/>
      <c r="FA29" s="239"/>
      <c r="FB29" s="239"/>
      <c r="FC29" s="239"/>
      <c r="FD29" s="239"/>
      <c r="FE29" s="239"/>
      <c r="FF29" s="239"/>
      <c r="FG29" s="239"/>
      <c r="FH29" s="239"/>
      <c r="FI29" s="239"/>
      <c r="FJ29" s="239"/>
      <c r="FK29" s="239"/>
      <c r="FL29" s="239"/>
      <c r="FM29" s="239"/>
      <c r="FN29" s="239"/>
      <c r="FO29" s="239"/>
      <c r="FP29" s="239"/>
      <c r="FQ29" s="239"/>
      <c r="FR29" s="239"/>
      <c r="FS29" s="239"/>
      <c r="FT29" s="239"/>
      <c r="FU29" s="239"/>
      <c r="FV29" s="239"/>
      <c r="FW29" s="239"/>
      <c r="FX29" s="239"/>
      <c r="FY29" s="239"/>
      <c r="FZ29" s="239"/>
      <c r="GA29" s="239"/>
      <c r="GB29" s="239"/>
      <c r="GC29" s="239"/>
      <c r="GD29" s="239"/>
      <c r="GE29" s="239"/>
      <c r="GF29" s="239"/>
      <c r="GG29" s="239"/>
      <c r="GH29" s="239"/>
      <c r="GI29" s="239"/>
      <c r="GJ29" s="239"/>
      <c r="GK29" s="239"/>
      <c r="GL29" s="239"/>
      <c r="GM29" s="239"/>
      <c r="GN29" s="239"/>
      <c r="GO29" s="239"/>
      <c r="GP29" s="239"/>
      <c r="GQ29" s="239"/>
      <c r="GR29" s="239"/>
      <c r="GS29" s="239"/>
      <c r="GT29" s="239"/>
      <c r="GU29" s="239"/>
      <c r="GV29" s="239"/>
      <c r="GW29" s="239"/>
      <c r="GX29" s="241"/>
      <c r="GY29" s="198"/>
    </row>
    <row r="30" spans="3:207" ht="0.2" customHeight="1">
      <c r="C30" s="191" t="str">
        <f>'Плановые значения'!$E10</f>
        <v>1.2</v>
      </c>
      <c r="E30" s="111" t="s">
        <v>1292</v>
      </c>
      <c r="F30" s="199" t="s">
        <v>1293</v>
      </c>
      <c r="G30" s="114" t="s">
        <v>1288</v>
      </c>
      <c r="H30" s="238"/>
      <c r="I30" s="152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239"/>
      <c r="AY30" s="239"/>
      <c r="AZ30" s="239"/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39"/>
      <c r="BL30" s="239"/>
      <c r="BM30" s="239"/>
      <c r="BN30" s="239"/>
      <c r="BO30" s="239"/>
      <c r="BP30" s="239"/>
      <c r="BQ30" s="239"/>
      <c r="BR30" s="239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39"/>
      <c r="CF30" s="239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239"/>
      <c r="DO30" s="239"/>
      <c r="DP30" s="239"/>
      <c r="DQ30" s="239"/>
      <c r="DR30" s="239"/>
      <c r="DS30" s="239"/>
      <c r="DT30" s="239"/>
      <c r="DU30" s="239"/>
      <c r="DV30" s="239"/>
      <c r="DW30" s="239"/>
      <c r="DX30" s="239"/>
      <c r="DY30" s="239"/>
      <c r="DZ30" s="239"/>
      <c r="EA30" s="239"/>
      <c r="EB30" s="239"/>
      <c r="EC30" s="239"/>
      <c r="ED30" s="239"/>
      <c r="EE30" s="239"/>
      <c r="EF30" s="239"/>
      <c r="EG30" s="239"/>
      <c r="EH30" s="239"/>
      <c r="EI30" s="239"/>
      <c r="EJ30" s="239"/>
      <c r="EK30" s="239"/>
      <c r="EL30" s="239"/>
      <c r="EM30" s="239"/>
      <c r="EN30" s="239"/>
      <c r="EO30" s="239"/>
      <c r="EP30" s="239"/>
      <c r="EQ30" s="239"/>
      <c r="ER30" s="239"/>
      <c r="ES30" s="239"/>
      <c r="ET30" s="239"/>
      <c r="EU30" s="239"/>
      <c r="EV30" s="239"/>
      <c r="EW30" s="239"/>
      <c r="EX30" s="239"/>
      <c r="EY30" s="239"/>
      <c r="EZ30" s="239"/>
      <c r="FA30" s="239"/>
      <c r="FB30" s="239"/>
      <c r="FC30" s="239"/>
      <c r="FD30" s="239"/>
      <c r="FE30" s="239"/>
      <c r="FF30" s="239"/>
      <c r="FG30" s="239"/>
      <c r="FH30" s="239"/>
      <c r="FI30" s="239"/>
      <c r="FJ30" s="239"/>
      <c r="FK30" s="239"/>
      <c r="FL30" s="239"/>
      <c r="FM30" s="239"/>
      <c r="FN30" s="239"/>
      <c r="FO30" s="239"/>
      <c r="FP30" s="239"/>
      <c r="FQ30" s="239"/>
      <c r="FR30" s="239"/>
      <c r="FS30" s="239"/>
      <c r="FT30" s="239"/>
      <c r="FU30" s="239"/>
      <c r="FV30" s="239"/>
      <c r="FW30" s="239"/>
      <c r="FX30" s="239"/>
      <c r="FY30" s="239"/>
      <c r="FZ30" s="239"/>
      <c r="GA30" s="239"/>
      <c r="GB30" s="239"/>
      <c r="GC30" s="239"/>
      <c r="GD30" s="239"/>
      <c r="GE30" s="239"/>
      <c r="GF30" s="239"/>
      <c r="GG30" s="239"/>
      <c r="GH30" s="239"/>
      <c r="GI30" s="239"/>
      <c r="GJ30" s="239"/>
      <c r="GK30" s="239"/>
      <c r="GL30" s="239"/>
      <c r="GM30" s="239"/>
      <c r="GN30" s="239"/>
      <c r="GO30" s="239"/>
      <c r="GP30" s="239"/>
      <c r="GQ30" s="239"/>
      <c r="GR30" s="239"/>
      <c r="GS30" s="239"/>
      <c r="GT30" s="239"/>
      <c r="GU30" s="239"/>
      <c r="GV30" s="239"/>
      <c r="GW30" s="239"/>
      <c r="GX30" s="241"/>
      <c r="GY30" s="198"/>
    </row>
    <row r="31" spans="3:207" ht="0.2" customHeight="1">
      <c r="C31" s="191" t="str">
        <f>'Плановые значения'!$E11</f>
        <v>1.3</v>
      </c>
      <c r="E31" s="111" t="s">
        <v>1294</v>
      </c>
      <c r="F31" s="199" t="s">
        <v>1295</v>
      </c>
      <c r="G31" s="114" t="s">
        <v>1288</v>
      </c>
      <c r="H31" s="238"/>
      <c r="I31" s="152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239"/>
      <c r="AY31" s="239"/>
      <c r="AZ31" s="239"/>
      <c r="BA31" s="239"/>
      <c r="BB31" s="239"/>
      <c r="BC31" s="239"/>
      <c r="BD31" s="239"/>
      <c r="BE31" s="239"/>
      <c r="BF31" s="239"/>
      <c r="BG31" s="239"/>
      <c r="BH31" s="239"/>
      <c r="BI31" s="239"/>
      <c r="BJ31" s="239"/>
      <c r="BK31" s="239"/>
      <c r="BL31" s="239"/>
      <c r="BM31" s="239"/>
      <c r="BN31" s="239"/>
      <c r="BO31" s="239"/>
      <c r="BP31" s="239"/>
      <c r="BQ31" s="239"/>
      <c r="BR31" s="239"/>
      <c r="BS31" s="239"/>
      <c r="BT31" s="239"/>
      <c r="BU31" s="239"/>
      <c r="BV31" s="239"/>
      <c r="BW31" s="239"/>
      <c r="BX31" s="239"/>
      <c r="BY31" s="239"/>
      <c r="BZ31" s="239"/>
      <c r="CA31" s="239"/>
      <c r="CB31" s="239"/>
      <c r="CC31" s="239"/>
      <c r="CD31" s="239"/>
      <c r="CE31" s="239"/>
      <c r="CF31" s="239"/>
      <c r="CG31" s="239"/>
      <c r="CH31" s="239"/>
      <c r="CI31" s="239"/>
      <c r="CJ31" s="239"/>
      <c r="CK31" s="239"/>
      <c r="CL31" s="239"/>
      <c r="CM31" s="239"/>
      <c r="CN31" s="239"/>
      <c r="CO31" s="239"/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239"/>
      <c r="DO31" s="239"/>
      <c r="DP31" s="239"/>
      <c r="DQ31" s="239"/>
      <c r="DR31" s="239"/>
      <c r="DS31" s="239"/>
      <c r="DT31" s="239"/>
      <c r="DU31" s="239"/>
      <c r="DV31" s="239"/>
      <c r="DW31" s="239"/>
      <c r="DX31" s="239"/>
      <c r="DY31" s="239"/>
      <c r="DZ31" s="239"/>
      <c r="EA31" s="239"/>
      <c r="EB31" s="239"/>
      <c r="EC31" s="239"/>
      <c r="ED31" s="239"/>
      <c r="EE31" s="239"/>
      <c r="EF31" s="239"/>
      <c r="EG31" s="239"/>
      <c r="EH31" s="239"/>
      <c r="EI31" s="239"/>
      <c r="EJ31" s="239"/>
      <c r="EK31" s="239"/>
      <c r="EL31" s="239"/>
      <c r="EM31" s="239"/>
      <c r="EN31" s="239"/>
      <c r="EO31" s="239"/>
      <c r="EP31" s="239"/>
      <c r="EQ31" s="239"/>
      <c r="ER31" s="239"/>
      <c r="ES31" s="239"/>
      <c r="ET31" s="239"/>
      <c r="EU31" s="239"/>
      <c r="EV31" s="239"/>
      <c r="EW31" s="239"/>
      <c r="EX31" s="239"/>
      <c r="EY31" s="239"/>
      <c r="EZ31" s="239"/>
      <c r="FA31" s="239"/>
      <c r="FB31" s="239"/>
      <c r="FC31" s="239"/>
      <c r="FD31" s="239"/>
      <c r="FE31" s="239"/>
      <c r="FF31" s="239"/>
      <c r="FG31" s="239"/>
      <c r="FH31" s="239"/>
      <c r="FI31" s="239"/>
      <c r="FJ31" s="239"/>
      <c r="FK31" s="239"/>
      <c r="FL31" s="239"/>
      <c r="FM31" s="239"/>
      <c r="FN31" s="239"/>
      <c r="FO31" s="239"/>
      <c r="FP31" s="239"/>
      <c r="FQ31" s="239"/>
      <c r="FR31" s="239"/>
      <c r="FS31" s="239"/>
      <c r="FT31" s="239"/>
      <c r="FU31" s="239"/>
      <c r="FV31" s="239"/>
      <c r="FW31" s="239"/>
      <c r="FX31" s="239"/>
      <c r="FY31" s="239"/>
      <c r="FZ31" s="239"/>
      <c r="GA31" s="239"/>
      <c r="GB31" s="239"/>
      <c r="GC31" s="239"/>
      <c r="GD31" s="239"/>
      <c r="GE31" s="239"/>
      <c r="GF31" s="239"/>
      <c r="GG31" s="239"/>
      <c r="GH31" s="239"/>
      <c r="GI31" s="239"/>
      <c r="GJ31" s="239"/>
      <c r="GK31" s="239"/>
      <c r="GL31" s="239"/>
      <c r="GM31" s="239"/>
      <c r="GN31" s="239"/>
      <c r="GO31" s="239"/>
      <c r="GP31" s="239"/>
      <c r="GQ31" s="239"/>
      <c r="GR31" s="239"/>
      <c r="GS31" s="239"/>
      <c r="GT31" s="239"/>
      <c r="GU31" s="239"/>
      <c r="GV31" s="239"/>
      <c r="GW31" s="239"/>
      <c r="GX31" s="241"/>
      <c r="GY31" s="198"/>
    </row>
    <row r="32" spans="3:207" ht="0.2" customHeight="1">
      <c r="C32" s="191" t="str">
        <f>'Плановые значения'!$E12</f>
        <v>1.4</v>
      </c>
      <c r="E32" s="111" t="s">
        <v>1296</v>
      </c>
      <c r="F32" s="199" t="s">
        <v>1297</v>
      </c>
      <c r="G32" s="114" t="s">
        <v>1288</v>
      </c>
      <c r="H32" s="238"/>
      <c r="I32" s="152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9"/>
      <c r="Z32" s="239"/>
      <c r="AA32" s="239"/>
      <c r="AB32" s="239"/>
      <c r="AC32" s="239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239"/>
      <c r="AX32" s="239"/>
      <c r="AY32" s="239"/>
      <c r="AZ32" s="239"/>
      <c r="BA32" s="239"/>
      <c r="BB32" s="239"/>
      <c r="BC32" s="239"/>
      <c r="BD32" s="239"/>
      <c r="BE32" s="239"/>
      <c r="BF32" s="239"/>
      <c r="BG32" s="239"/>
      <c r="BH32" s="239"/>
      <c r="BI32" s="239"/>
      <c r="BJ32" s="239"/>
      <c r="BK32" s="239"/>
      <c r="BL32" s="239"/>
      <c r="BM32" s="239"/>
      <c r="BN32" s="239"/>
      <c r="BO32" s="239"/>
      <c r="BP32" s="239"/>
      <c r="BQ32" s="239"/>
      <c r="BR32" s="239"/>
      <c r="BS32" s="239"/>
      <c r="BT32" s="239"/>
      <c r="BU32" s="239"/>
      <c r="BV32" s="239"/>
      <c r="BW32" s="239"/>
      <c r="BX32" s="239"/>
      <c r="BY32" s="239"/>
      <c r="BZ32" s="239"/>
      <c r="CA32" s="239"/>
      <c r="CB32" s="239"/>
      <c r="CC32" s="239"/>
      <c r="CD32" s="239"/>
      <c r="CE32" s="239"/>
      <c r="CF32" s="239"/>
      <c r="CG32" s="239"/>
      <c r="CH32" s="239"/>
      <c r="CI32" s="239"/>
      <c r="CJ32" s="239"/>
      <c r="CK32" s="239"/>
      <c r="CL32" s="239"/>
      <c r="CM32" s="239"/>
      <c r="CN32" s="239"/>
      <c r="CO32" s="239"/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239"/>
      <c r="DO32" s="239"/>
      <c r="DP32" s="239"/>
      <c r="DQ32" s="239"/>
      <c r="DR32" s="239"/>
      <c r="DS32" s="239"/>
      <c r="DT32" s="239"/>
      <c r="DU32" s="239"/>
      <c r="DV32" s="239"/>
      <c r="DW32" s="239"/>
      <c r="DX32" s="239"/>
      <c r="DY32" s="239"/>
      <c r="DZ32" s="239"/>
      <c r="EA32" s="239"/>
      <c r="EB32" s="239"/>
      <c r="EC32" s="239"/>
      <c r="ED32" s="239"/>
      <c r="EE32" s="239"/>
      <c r="EF32" s="239"/>
      <c r="EG32" s="239"/>
      <c r="EH32" s="239"/>
      <c r="EI32" s="239"/>
      <c r="EJ32" s="239"/>
      <c r="EK32" s="239"/>
      <c r="EL32" s="239"/>
      <c r="EM32" s="239"/>
      <c r="EN32" s="239"/>
      <c r="EO32" s="239"/>
      <c r="EP32" s="239"/>
      <c r="EQ32" s="239"/>
      <c r="ER32" s="239"/>
      <c r="ES32" s="239"/>
      <c r="ET32" s="239"/>
      <c r="EU32" s="239"/>
      <c r="EV32" s="239"/>
      <c r="EW32" s="239"/>
      <c r="EX32" s="239"/>
      <c r="EY32" s="239"/>
      <c r="EZ32" s="239"/>
      <c r="FA32" s="239"/>
      <c r="FB32" s="239"/>
      <c r="FC32" s="239"/>
      <c r="FD32" s="239"/>
      <c r="FE32" s="239"/>
      <c r="FF32" s="239"/>
      <c r="FG32" s="239"/>
      <c r="FH32" s="239"/>
      <c r="FI32" s="239"/>
      <c r="FJ32" s="239"/>
      <c r="FK32" s="239"/>
      <c r="FL32" s="239"/>
      <c r="FM32" s="239"/>
      <c r="FN32" s="239"/>
      <c r="FO32" s="239"/>
      <c r="FP32" s="239"/>
      <c r="FQ32" s="239"/>
      <c r="FR32" s="239"/>
      <c r="FS32" s="239"/>
      <c r="FT32" s="239"/>
      <c r="FU32" s="239"/>
      <c r="FV32" s="239"/>
      <c r="FW32" s="239"/>
      <c r="FX32" s="239"/>
      <c r="FY32" s="239"/>
      <c r="FZ32" s="239"/>
      <c r="GA32" s="239"/>
      <c r="GB32" s="239"/>
      <c r="GC32" s="239"/>
      <c r="GD32" s="239"/>
      <c r="GE32" s="239"/>
      <c r="GF32" s="239"/>
      <c r="GG32" s="239"/>
      <c r="GH32" s="239"/>
      <c r="GI32" s="239"/>
      <c r="GJ32" s="239"/>
      <c r="GK32" s="239"/>
      <c r="GL32" s="239"/>
      <c r="GM32" s="239"/>
      <c r="GN32" s="239"/>
      <c r="GO32" s="239"/>
      <c r="GP32" s="239"/>
      <c r="GQ32" s="239"/>
      <c r="GR32" s="239"/>
      <c r="GS32" s="239"/>
      <c r="GT32" s="239"/>
      <c r="GU32" s="239"/>
      <c r="GV32" s="239"/>
      <c r="GW32" s="239"/>
      <c r="GX32" s="241"/>
      <c r="GY32" s="198"/>
    </row>
    <row r="33" spans="3:207" ht="0.2" customHeight="1">
      <c r="C33" s="191" t="str">
        <f>'Плановые значения'!$E13</f>
        <v>1.5</v>
      </c>
      <c r="E33" s="111" t="s">
        <v>1298</v>
      </c>
      <c r="F33" s="199" t="s">
        <v>1299</v>
      </c>
      <c r="G33" s="114" t="s">
        <v>1288</v>
      </c>
      <c r="H33" s="238"/>
      <c r="I33" s="152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  <c r="BL33" s="239"/>
      <c r="BM33" s="239"/>
      <c r="BN33" s="239"/>
      <c r="BO33" s="239"/>
      <c r="BP33" s="239"/>
      <c r="BQ33" s="239"/>
      <c r="BR33" s="239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39"/>
      <c r="CF33" s="239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239"/>
      <c r="DO33" s="239"/>
      <c r="DP33" s="239"/>
      <c r="DQ33" s="239"/>
      <c r="DR33" s="239"/>
      <c r="DS33" s="239"/>
      <c r="DT33" s="239"/>
      <c r="DU33" s="239"/>
      <c r="DV33" s="239"/>
      <c r="DW33" s="239"/>
      <c r="DX33" s="239"/>
      <c r="DY33" s="239"/>
      <c r="DZ33" s="239"/>
      <c r="EA33" s="239"/>
      <c r="EB33" s="239"/>
      <c r="EC33" s="239"/>
      <c r="ED33" s="239"/>
      <c r="EE33" s="239"/>
      <c r="EF33" s="239"/>
      <c r="EG33" s="239"/>
      <c r="EH33" s="239"/>
      <c r="EI33" s="239"/>
      <c r="EJ33" s="239"/>
      <c r="EK33" s="239"/>
      <c r="EL33" s="239"/>
      <c r="EM33" s="239"/>
      <c r="EN33" s="239"/>
      <c r="EO33" s="239"/>
      <c r="EP33" s="239"/>
      <c r="EQ33" s="239"/>
      <c r="ER33" s="239"/>
      <c r="ES33" s="239"/>
      <c r="ET33" s="239"/>
      <c r="EU33" s="239"/>
      <c r="EV33" s="239"/>
      <c r="EW33" s="239"/>
      <c r="EX33" s="239"/>
      <c r="EY33" s="239"/>
      <c r="EZ33" s="239"/>
      <c r="FA33" s="239"/>
      <c r="FB33" s="239"/>
      <c r="FC33" s="239"/>
      <c r="FD33" s="239"/>
      <c r="FE33" s="239"/>
      <c r="FF33" s="239"/>
      <c r="FG33" s="239"/>
      <c r="FH33" s="239"/>
      <c r="FI33" s="239"/>
      <c r="FJ33" s="239"/>
      <c r="FK33" s="239"/>
      <c r="FL33" s="239"/>
      <c r="FM33" s="239"/>
      <c r="FN33" s="239"/>
      <c r="FO33" s="239"/>
      <c r="FP33" s="239"/>
      <c r="FQ33" s="239"/>
      <c r="FR33" s="239"/>
      <c r="FS33" s="239"/>
      <c r="FT33" s="239"/>
      <c r="FU33" s="239"/>
      <c r="FV33" s="239"/>
      <c r="FW33" s="239"/>
      <c r="FX33" s="239"/>
      <c r="FY33" s="239"/>
      <c r="FZ33" s="239"/>
      <c r="GA33" s="239"/>
      <c r="GB33" s="239"/>
      <c r="GC33" s="239"/>
      <c r="GD33" s="239"/>
      <c r="GE33" s="239"/>
      <c r="GF33" s="239"/>
      <c r="GG33" s="239"/>
      <c r="GH33" s="239"/>
      <c r="GI33" s="239"/>
      <c r="GJ33" s="239"/>
      <c r="GK33" s="239"/>
      <c r="GL33" s="239"/>
      <c r="GM33" s="239"/>
      <c r="GN33" s="239"/>
      <c r="GO33" s="239"/>
      <c r="GP33" s="239"/>
      <c r="GQ33" s="239"/>
      <c r="GR33" s="239"/>
      <c r="GS33" s="239"/>
      <c r="GT33" s="239"/>
      <c r="GU33" s="239"/>
      <c r="GV33" s="239"/>
      <c r="GW33" s="239"/>
      <c r="GX33" s="241"/>
      <c r="GY33" s="198"/>
    </row>
    <row r="34" spans="3:207" ht="0.2" customHeight="1">
      <c r="C34" s="191" t="str">
        <f>'Плановые значения'!$E14</f>
        <v>1.6</v>
      </c>
      <c r="E34" s="111" t="s">
        <v>1300</v>
      </c>
      <c r="F34" s="199" t="s">
        <v>1301</v>
      </c>
      <c r="G34" s="114" t="s">
        <v>1288</v>
      </c>
      <c r="H34" s="238"/>
      <c r="I34" s="152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239"/>
      <c r="AY34" s="239"/>
      <c r="AZ34" s="239"/>
      <c r="BA34" s="239"/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  <c r="BL34" s="239"/>
      <c r="BM34" s="239"/>
      <c r="BN34" s="239"/>
      <c r="BO34" s="239"/>
      <c r="BP34" s="239"/>
      <c r="BQ34" s="239"/>
      <c r="BR34" s="239"/>
      <c r="BS34" s="239"/>
      <c r="BT34" s="239"/>
      <c r="BU34" s="239"/>
      <c r="BV34" s="239"/>
      <c r="BW34" s="239"/>
      <c r="BX34" s="239"/>
      <c r="BY34" s="239"/>
      <c r="BZ34" s="239"/>
      <c r="CA34" s="239"/>
      <c r="CB34" s="239"/>
      <c r="CC34" s="239"/>
      <c r="CD34" s="239"/>
      <c r="CE34" s="239"/>
      <c r="CF34" s="239"/>
      <c r="CG34" s="239"/>
      <c r="CH34" s="239"/>
      <c r="CI34" s="239"/>
      <c r="CJ34" s="239"/>
      <c r="CK34" s="239"/>
      <c r="CL34" s="239"/>
      <c r="CM34" s="239"/>
      <c r="CN34" s="239"/>
      <c r="CO34" s="239"/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239"/>
      <c r="DO34" s="239"/>
      <c r="DP34" s="239"/>
      <c r="DQ34" s="239"/>
      <c r="DR34" s="239"/>
      <c r="DS34" s="239"/>
      <c r="DT34" s="239"/>
      <c r="DU34" s="239"/>
      <c r="DV34" s="239"/>
      <c r="DW34" s="239"/>
      <c r="DX34" s="239"/>
      <c r="DY34" s="239"/>
      <c r="DZ34" s="239"/>
      <c r="EA34" s="239"/>
      <c r="EB34" s="239"/>
      <c r="EC34" s="239"/>
      <c r="ED34" s="239"/>
      <c r="EE34" s="239"/>
      <c r="EF34" s="239"/>
      <c r="EG34" s="239"/>
      <c r="EH34" s="239"/>
      <c r="EI34" s="239"/>
      <c r="EJ34" s="239"/>
      <c r="EK34" s="239"/>
      <c r="EL34" s="239"/>
      <c r="EM34" s="239"/>
      <c r="EN34" s="239"/>
      <c r="EO34" s="239"/>
      <c r="EP34" s="239"/>
      <c r="EQ34" s="239"/>
      <c r="ER34" s="239"/>
      <c r="ES34" s="239"/>
      <c r="ET34" s="239"/>
      <c r="EU34" s="239"/>
      <c r="EV34" s="239"/>
      <c r="EW34" s="239"/>
      <c r="EX34" s="239"/>
      <c r="EY34" s="239"/>
      <c r="EZ34" s="239"/>
      <c r="FA34" s="239"/>
      <c r="FB34" s="239"/>
      <c r="FC34" s="239"/>
      <c r="FD34" s="239"/>
      <c r="FE34" s="239"/>
      <c r="FF34" s="239"/>
      <c r="FG34" s="239"/>
      <c r="FH34" s="239"/>
      <c r="FI34" s="239"/>
      <c r="FJ34" s="239"/>
      <c r="FK34" s="239"/>
      <c r="FL34" s="239"/>
      <c r="FM34" s="239"/>
      <c r="FN34" s="239"/>
      <c r="FO34" s="239"/>
      <c r="FP34" s="239"/>
      <c r="FQ34" s="239"/>
      <c r="FR34" s="239"/>
      <c r="FS34" s="239"/>
      <c r="FT34" s="239"/>
      <c r="FU34" s="239"/>
      <c r="FV34" s="239"/>
      <c r="FW34" s="239"/>
      <c r="FX34" s="239"/>
      <c r="FY34" s="239"/>
      <c r="FZ34" s="239"/>
      <c r="GA34" s="239"/>
      <c r="GB34" s="239"/>
      <c r="GC34" s="239"/>
      <c r="GD34" s="239"/>
      <c r="GE34" s="239"/>
      <c r="GF34" s="239"/>
      <c r="GG34" s="239"/>
      <c r="GH34" s="239"/>
      <c r="GI34" s="239"/>
      <c r="GJ34" s="239"/>
      <c r="GK34" s="239"/>
      <c r="GL34" s="239"/>
      <c r="GM34" s="239"/>
      <c r="GN34" s="239"/>
      <c r="GO34" s="239"/>
      <c r="GP34" s="239"/>
      <c r="GQ34" s="239"/>
      <c r="GR34" s="239"/>
      <c r="GS34" s="239"/>
      <c r="GT34" s="239"/>
      <c r="GU34" s="239"/>
      <c r="GV34" s="239"/>
      <c r="GW34" s="239"/>
      <c r="GX34" s="241"/>
      <c r="GY34" s="198"/>
    </row>
    <row r="35" spans="3:207" ht="0.2" customHeight="1">
      <c r="C35" s="191" t="str">
        <f>'Плановые значения'!$E15</f>
        <v>1.7</v>
      </c>
      <c r="E35" s="111" t="s">
        <v>1303</v>
      </c>
      <c r="F35" s="200" t="s">
        <v>1302</v>
      </c>
      <c r="G35" s="114" t="s">
        <v>1288</v>
      </c>
      <c r="H35" s="194"/>
      <c r="I35" s="194"/>
      <c r="J35" s="195"/>
      <c r="K35" s="194"/>
      <c r="L35" s="196"/>
      <c r="M35" s="196"/>
      <c r="N35" s="194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  <c r="DJ35" s="196"/>
      <c r="DK35" s="196"/>
      <c r="DL35" s="196"/>
      <c r="DM35" s="196"/>
      <c r="DN35" s="196"/>
      <c r="DO35" s="196"/>
      <c r="DP35" s="196"/>
      <c r="DQ35" s="196"/>
      <c r="DR35" s="196"/>
      <c r="DS35" s="196"/>
      <c r="DT35" s="196"/>
      <c r="DU35" s="196"/>
      <c r="DV35" s="196"/>
      <c r="DW35" s="196"/>
      <c r="DX35" s="196"/>
      <c r="DY35" s="196"/>
      <c r="DZ35" s="196"/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6"/>
      <c r="ET35" s="196"/>
      <c r="EU35" s="196"/>
      <c r="EV35" s="196"/>
      <c r="EW35" s="196"/>
      <c r="EX35" s="196"/>
      <c r="EY35" s="196"/>
      <c r="EZ35" s="196"/>
      <c r="FA35" s="196"/>
      <c r="FB35" s="196"/>
      <c r="FC35" s="196"/>
      <c r="FD35" s="196"/>
      <c r="FE35" s="196"/>
      <c r="FF35" s="196"/>
      <c r="FG35" s="196"/>
      <c r="FH35" s="196"/>
      <c r="FI35" s="196"/>
      <c r="FJ35" s="196"/>
      <c r="FK35" s="196"/>
      <c r="FL35" s="196"/>
      <c r="FM35" s="196"/>
      <c r="FN35" s="196"/>
      <c r="FO35" s="196"/>
      <c r="FP35" s="196"/>
      <c r="FQ35" s="196"/>
      <c r="FR35" s="196"/>
      <c r="FS35" s="196"/>
      <c r="FT35" s="196"/>
      <c r="FU35" s="196"/>
      <c r="FV35" s="196"/>
      <c r="FW35" s="196"/>
      <c r="FX35" s="196"/>
      <c r="FY35" s="196"/>
      <c r="FZ35" s="196"/>
      <c r="GA35" s="196"/>
      <c r="GB35" s="196"/>
      <c r="GC35" s="196"/>
      <c r="GD35" s="196"/>
      <c r="GE35" s="196"/>
      <c r="GF35" s="196"/>
      <c r="GG35" s="196"/>
      <c r="GH35" s="196"/>
      <c r="GI35" s="196"/>
      <c r="GJ35" s="196"/>
      <c r="GK35" s="196"/>
      <c r="GL35" s="196"/>
      <c r="GM35" s="196"/>
      <c r="GN35" s="196"/>
      <c r="GO35" s="196"/>
      <c r="GP35" s="196"/>
      <c r="GQ35" s="196"/>
      <c r="GR35" s="196"/>
      <c r="GS35" s="196"/>
      <c r="GT35" s="196"/>
      <c r="GU35" s="196"/>
      <c r="GV35" s="196"/>
      <c r="GW35" s="196"/>
      <c r="GX35" s="196"/>
      <c r="GY35" s="198"/>
    </row>
    <row r="36" spans="3:207" ht="0.2" customHeight="1">
      <c r="C36" s="191"/>
      <c r="E36" s="201" t="str">
        <f>E35&amp;".0"</f>
        <v>1.7.0</v>
      </c>
      <c r="F36" s="202"/>
      <c r="G36" s="203"/>
      <c r="H36" s="204"/>
      <c r="I36" s="204"/>
      <c r="J36" s="205"/>
      <c r="K36" s="204"/>
      <c r="L36" s="204"/>
      <c r="M36" s="204"/>
      <c r="N36" s="204"/>
      <c r="O36" s="204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03"/>
      <c r="CE36" s="203"/>
      <c r="CF36" s="203"/>
      <c r="CG36" s="203"/>
      <c r="CH36" s="203"/>
      <c r="CI36" s="203"/>
      <c r="CJ36" s="203"/>
      <c r="CK36" s="203"/>
      <c r="CL36" s="203"/>
      <c r="CM36" s="203"/>
      <c r="CN36" s="203"/>
      <c r="CO36" s="203"/>
      <c r="CP36" s="203"/>
      <c r="CQ36" s="203"/>
      <c r="CR36" s="203"/>
      <c r="CS36" s="203"/>
      <c r="CT36" s="203"/>
      <c r="CU36" s="203"/>
      <c r="CV36" s="203"/>
      <c r="CW36" s="203"/>
      <c r="CX36" s="203"/>
      <c r="CY36" s="203"/>
      <c r="CZ36" s="203"/>
      <c r="DA36" s="203"/>
      <c r="DB36" s="203"/>
      <c r="DC36" s="203"/>
      <c r="DD36" s="203"/>
      <c r="DE36" s="203"/>
      <c r="DF36" s="203"/>
      <c r="DG36" s="203"/>
      <c r="DH36" s="203"/>
      <c r="DI36" s="203"/>
      <c r="DJ36" s="203"/>
      <c r="DK36" s="203"/>
      <c r="DL36" s="203"/>
      <c r="DM36" s="203"/>
      <c r="DN36" s="203"/>
      <c r="DO36" s="203"/>
      <c r="DP36" s="203"/>
      <c r="DQ36" s="203"/>
      <c r="DR36" s="203"/>
      <c r="DS36" s="203"/>
      <c r="DT36" s="203"/>
      <c r="DU36" s="203"/>
      <c r="DV36" s="203"/>
      <c r="DW36" s="203"/>
      <c r="DX36" s="203"/>
      <c r="DY36" s="203"/>
      <c r="DZ36" s="203"/>
      <c r="EA36" s="203"/>
      <c r="EB36" s="203"/>
      <c r="EC36" s="203"/>
      <c r="ED36" s="203"/>
      <c r="EE36" s="203"/>
      <c r="EF36" s="203"/>
      <c r="EG36" s="203"/>
      <c r="EH36" s="203"/>
      <c r="EI36" s="203"/>
      <c r="EJ36" s="203"/>
      <c r="EK36" s="203"/>
      <c r="EL36" s="203"/>
      <c r="EM36" s="203"/>
      <c r="EN36" s="203"/>
      <c r="EO36" s="203"/>
      <c r="EP36" s="203"/>
      <c r="EQ36" s="203"/>
      <c r="ER36" s="203"/>
      <c r="ES36" s="203"/>
      <c r="ET36" s="203"/>
      <c r="EU36" s="203"/>
      <c r="EV36" s="203"/>
      <c r="EW36" s="203"/>
      <c r="EX36" s="203"/>
      <c r="EY36" s="203"/>
      <c r="EZ36" s="203"/>
      <c r="FA36" s="203"/>
      <c r="FB36" s="203"/>
      <c r="FC36" s="203"/>
      <c r="FD36" s="203"/>
      <c r="FE36" s="203"/>
      <c r="FF36" s="203"/>
      <c r="FG36" s="203"/>
      <c r="FH36" s="203"/>
      <c r="FI36" s="203"/>
      <c r="FJ36" s="203"/>
      <c r="FK36" s="203"/>
      <c r="FL36" s="203"/>
      <c r="FM36" s="203"/>
      <c r="FN36" s="203"/>
      <c r="FO36" s="203"/>
      <c r="FP36" s="203"/>
      <c r="FQ36" s="203"/>
      <c r="FR36" s="203"/>
      <c r="FS36" s="203"/>
      <c r="FT36" s="203"/>
      <c r="FU36" s="203"/>
      <c r="FV36" s="203"/>
      <c r="FW36" s="203"/>
      <c r="FX36" s="203"/>
      <c r="FY36" s="203"/>
      <c r="FZ36" s="203"/>
      <c r="GA36" s="203"/>
      <c r="GB36" s="203"/>
      <c r="GC36" s="203"/>
      <c r="GD36" s="203"/>
      <c r="GE36" s="203"/>
      <c r="GF36" s="203"/>
      <c r="GG36" s="203"/>
      <c r="GH36" s="203"/>
      <c r="GI36" s="203"/>
      <c r="GJ36" s="203"/>
      <c r="GK36" s="203"/>
      <c r="GL36" s="203"/>
      <c r="GM36" s="203"/>
      <c r="GN36" s="203"/>
      <c r="GO36" s="203"/>
      <c r="GP36" s="203"/>
      <c r="GQ36" s="203"/>
      <c r="GR36" s="203"/>
      <c r="GS36" s="203"/>
      <c r="GT36" s="203"/>
      <c r="GU36" s="203"/>
      <c r="GV36" s="203"/>
      <c r="GW36" s="203"/>
      <c r="GX36" s="178"/>
      <c r="GY36" s="198"/>
    </row>
    <row r="37" spans="3:207" ht="0.2" customHeight="1">
      <c r="C37" s="206"/>
      <c r="E37" s="181"/>
      <c r="F37" s="182" t="s">
        <v>1255</v>
      </c>
      <c r="G37" s="178"/>
      <c r="H37" s="207"/>
      <c r="I37" s="207"/>
      <c r="J37" s="208"/>
      <c r="K37" s="207"/>
      <c r="L37" s="207"/>
      <c r="M37" s="207"/>
      <c r="N37" s="207"/>
      <c r="O37" s="207"/>
      <c r="P37" s="178"/>
      <c r="Q37" s="178"/>
      <c r="R37" s="178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  <c r="AC37" s="178"/>
      <c r="AD37" s="178"/>
      <c r="AE37" s="178"/>
      <c r="AF37" s="178"/>
      <c r="AG37" s="178"/>
      <c r="AH37" s="178"/>
      <c r="AI37" s="178"/>
      <c r="AJ37" s="178"/>
      <c r="AK37" s="178"/>
      <c r="AL37" s="178"/>
      <c r="AM37" s="178"/>
      <c r="AN37" s="178"/>
      <c r="AO37" s="178"/>
      <c r="AP37" s="178"/>
      <c r="AQ37" s="178"/>
      <c r="AR37" s="178"/>
      <c r="AS37" s="178"/>
      <c r="AT37" s="178"/>
      <c r="AU37" s="178"/>
      <c r="AV37" s="178"/>
      <c r="AW37" s="178"/>
      <c r="AX37" s="178"/>
      <c r="AY37" s="178"/>
      <c r="AZ37" s="178"/>
      <c r="BA37" s="178"/>
      <c r="BB37" s="178"/>
      <c r="BC37" s="178"/>
      <c r="BD37" s="178"/>
      <c r="BE37" s="178"/>
      <c r="BF37" s="178"/>
      <c r="BG37" s="178"/>
      <c r="BH37" s="178"/>
      <c r="BI37" s="178"/>
      <c r="BJ37" s="178"/>
      <c r="BK37" s="178"/>
      <c r="BL37" s="178"/>
      <c r="BM37" s="178"/>
      <c r="BN37" s="178"/>
      <c r="BO37" s="178"/>
      <c r="BP37" s="178"/>
      <c r="BQ37" s="178"/>
      <c r="BR37" s="178"/>
      <c r="BS37" s="178"/>
      <c r="BT37" s="178"/>
      <c r="BU37" s="178"/>
      <c r="BV37" s="178"/>
      <c r="BW37" s="178"/>
      <c r="BX37" s="178"/>
      <c r="BY37" s="178"/>
      <c r="BZ37" s="178"/>
      <c r="CA37" s="178"/>
      <c r="CB37" s="178"/>
      <c r="CC37" s="178"/>
      <c r="CD37" s="178"/>
      <c r="CE37" s="178"/>
      <c r="CF37" s="178"/>
      <c r="CG37" s="178"/>
      <c r="CH37" s="178"/>
      <c r="CI37" s="178"/>
      <c r="CJ37" s="178"/>
      <c r="CK37" s="178"/>
      <c r="CL37" s="178"/>
      <c r="CM37" s="178"/>
      <c r="CN37" s="178"/>
      <c r="CO37" s="178"/>
      <c r="CP37" s="178"/>
      <c r="CQ37" s="178"/>
      <c r="CR37" s="178"/>
      <c r="CS37" s="178"/>
      <c r="CT37" s="178"/>
      <c r="CU37" s="178"/>
      <c r="CV37" s="178"/>
      <c r="CW37" s="178"/>
      <c r="CX37" s="178"/>
      <c r="CY37" s="178"/>
      <c r="CZ37" s="178"/>
      <c r="DA37" s="178"/>
      <c r="DB37" s="178"/>
      <c r="DC37" s="178"/>
      <c r="DD37" s="178"/>
      <c r="DE37" s="178"/>
      <c r="DF37" s="178"/>
      <c r="DG37" s="178"/>
      <c r="DH37" s="178"/>
      <c r="DI37" s="178"/>
      <c r="DJ37" s="178"/>
      <c r="DK37" s="178"/>
      <c r="DL37" s="178"/>
      <c r="DM37" s="178"/>
      <c r="DN37" s="178"/>
      <c r="DO37" s="178"/>
      <c r="DP37" s="178"/>
      <c r="DQ37" s="178"/>
      <c r="DR37" s="178"/>
      <c r="DS37" s="178"/>
      <c r="DT37" s="178"/>
      <c r="DU37" s="178"/>
      <c r="DV37" s="178"/>
      <c r="DW37" s="178"/>
      <c r="DX37" s="178"/>
      <c r="DY37" s="178"/>
      <c r="DZ37" s="178"/>
      <c r="EA37" s="178"/>
      <c r="EB37" s="178"/>
      <c r="EC37" s="178"/>
      <c r="ED37" s="178"/>
      <c r="EE37" s="178"/>
      <c r="EF37" s="178"/>
      <c r="EG37" s="178"/>
      <c r="EH37" s="178"/>
      <c r="EI37" s="178"/>
      <c r="EJ37" s="178"/>
      <c r="EK37" s="178"/>
      <c r="EL37" s="178"/>
      <c r="EM37" s="178"/>
      <c r="EN37" s="178"/>
      <c r="EO37" s="178"/>
      <c r="EP37" s="178"/>
      <c r="EQ37" s="178"/>
      <c r="ER37" s="178"/>
      <c r="ES37" s="178"/>
      <c r="ET37" s="178"/>
      <c r="EU37" s="178"/>
      <c r="EV37" s="178"/>
      <c r="EW37" s="178"/>
      <c r="EX37" s="178"/>
      <c r="EY37" s="178"/>
      <c r="EZ37" s="178"/>
      <c r="FA37" s="178"/>
      <c r="FB37" s="178"/>
      <c r="FC37" s="178"/>
      <c r="FD37" s="178"/>
      <c r="FE37" s="178"/>
      <c r="FF37" s="178"/>
      <c r="FG37" s="178"/>
      <c r="FH37" s="178"/>
      <c r="FI37" s="178"/>
      <c r="FJ37" s="178"/>
      <c r="FK37" s="178"/>
      <c r="FL37" s="178"/>
      <c r="FM37" s="178"/>
      <c r="FN37" s="178"/>
      <c r="FO37" s="178"/>
      <c r="FP37" s="178"/>
      <c r="FQ37" s="178"/>
      <c r="FR37" s="178"/>
      <c r="FS37" s="178"/>
      <c r="FT37" s="178"/>
      <c r="FU37" s="178"/>
      <c r="FV37" s="178"/>
      <c r="FW37" s="178"/>
      <c r="FX37" s="178"/>
      <c r="FY37" s="178"/>
      <c r="FZ37" s="178"/>
      <c r="GA37" s="178"/>
      <c r="GB37" s="178"/>
      <c r="GC37" s="178"/>
      <c r="GD37" s="178"/>
      <c r="GE37" s="178"/>
      <c r="GF37" s="178"/>
      <c r="GG37" s="178"/>
      <c r="GH37" s="178"/>
      <c r="GI37" s="178"/>
      <c r="GJ37" s="178"/>
      <c r="GK37" s="178"/>
      <c r="GL37" s="178"/>
      <c r="GM37" s="178"/>
      <c r="GN37" s="178"/>
      <c r="GO37" s="178"/>
      <c r="GP37" s="178"/>
      <c r="GQ37" s="178"/>
      <c r="GR37" s="178"/>
      <c r="GS37" s="178"/>
      <c r="GT37" s="178"/>
      <c r="GU37" s="178"/>
      <c r="GV37" s="178"/>
      <c r="GW37" s="178"/>
      <c r="GX37" s="178"/>
      <c r="GY37" s="198"/>
    </row>
    <row r="38" spans="3:207" ht="0.2" customHeight="1">
      <c r="C38" s="191" t="str">
        <f>'Плановые значения'!$E16</f>
        <v>2</v>
      </c>
      <c r="E38" s="192" t="s">
        <v>1304</v>
      </c>
      <c r="F38" s="193" t="s">
        <v>1270</v>
      </c>
      <c r="G38" s="113"/>
      <c r="H38" s="209"/>
      <c r="I38" s="194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195"/>
      <c r="BC38" s="195"/>
      <c r="BD38" s="195"/>
      <c r="BE38" s="195"/>
      <c r="BF38" s="195"/>
      <c r="BG38" s="195"/>
      <c r="BH38" s="195"/>
      <c r="BI38" s="195"/>
      <c r="BJ38" s="195"/>
      <c r="BK38" s="195"/>
      <c r="BL38" s="195"/>
      <c r="BM38" s="195"/>
      <c r="BN38" s="195"/>
      <c r="BO38" s="195"/>
      <c r="BP38" s="195"/>
      <c r="BQ38" s="195"/>
      <c r="BR38" s="195"/>
      <c r="BS38" s="195"/>
      <c r="BT38" s="195"/>
      <c r="BU38" s="195"/>
      <c r="BV38" s="195"/>
      <c r="BW38" s="195"/>
      <c r="BX38" s="195"/>
      <c r="BY38" s="195"/>
      <c r="BZ38" s="195"/>
      <c r="CA38" s="195"/>
      <c r="CB38" s="195"/>
      <c r="CC38" s="195"/>
      <c r="CD38" s="195"/>
      <c r="CE38" s="195"/>
      <c r="CF38" s="195"/>
      <c r="CG38" s="195"/>
      <c r="CH38" s="195"/>
      <c r="CI38" s="195"/>
      <c r="CJ38" s="195"/>
      <c r="CK38" s="195"/>
      <c r="CL38" s="195"/>
      <c r="CM38" s="195"/>
      <c r="CN38" s="195"/>
      <c r="CO38" s="195"/>
      <c r="CP38" s="195"/>
      <c r="CQ38" s="195"/>
      <c r="CR38" s="195"/>
      <c r="CS38" s="195"/>
      <c r="CT38" s="195"/>
      <c r="CU38" s="195"/>
      <c r="CV38" s="195"/>
      <c r="CW38" s="195"/>
      <c r="CX38" s="195"/>
      <c r="CY38" s="195"/>
      <c r="CZ38" s="195"/>
      <c r="DA38" s="195"/>
      <c r="DB38" s="195"/>
      <c r="DC38" s="195"/>
      <c r="DD38" s="195"/>
      <c r="DE38" s="195"/>
      <c r="DF38" s="195"/>
      <c r="DG38" s="195"/>
      <c r="DH38" s="195"/>
      <c r="DI38" s="195"/>
      <c r="DJ38" s="195"/>
      <c r="DK38" s="195"/>
      <c r="DL38" s="195"/>
      <c r="DM38" s="195"/>
      <c r="DN38" s="195"/>
      <c r="DO38" s="195"/>
      <c r="DP38" s="195"/>
      <c r="DQ38" s="195"/>
      <c r="DR38" s="195"/>
      <c r="DS38" s="195"/>
      <c r="DT38" s="195"/>
      <c r="DU38" s="195"/>
      <c r="DV38" s="195"/>
      <c r="DW38" s="195"/>
      <c r="DX38" s="195"/>
      <c r="DY38" s="195"/>
      <c r="DZ38" s="195"/>
      <c r="EA38" s="195"/>
      <c r="EB38" s="195"/>
      <c r="EC38" s="195"/>
      <c r="ED38" s="195"/>
      <c r="EE38" s="195"/>
      <c r="EF38" s="195"/>
      <c r="EG38" s="195"/>
      <c r="EH38" s="195"/>
      <c r="EI38" s="195"/>
      <c r="EJ38" s="195"/>
      <c r="EK38" s="195"/>
      <c r="EL38" s="195"/>
      <c r="EM38" s="195"/>
      <c r="EN38" s="195"/>
      <c r="EO38" s="195"/>
      <c r="EP38" s="195"/>
      <c r="EQ38" s="195"/>
      <c r="ER38" s="195"/>
      <c r="ES38" s="195"/>
      <c r="ET38" s="195"/>
      <c r="EU38" s="195"/>
      <c r="EV38" s="195"/>
      <c r="EW38" s="195"/>
      <c r="EX38" s="195"/>
      <c r="EY38" s="195"/>
      <c r="EZ38" s="195"/>
      <c r="FA38" s="195"/>
      <c r="FB38" s="195"/>
      <c r="FC38" s="195"/>
      <c r="FD38" s="195"/>
      <c r="FE38" s="195"/>
      <c r="FF38" s="195"/>
      <c r="FG38" s="195"/>
      <c r="FH38" s="195"/>
      <c r="FI38" s="195"/>
      <c r="FJ38" s="195"/>
      <c r="FK38" s="195"/>
      <c r="FL38" s="195"/>
      <c r="FM38" s="195"/>
      <c r="FN38" s="195"/>
      <c r="FO38" s="195"/>
      <c r="FP38" s="195"/>
      <c r="FQ38" s="195"/>
      <c r="FR38" s="195"/>
      <c r="FS38" s="195"/>
      <c r="FT38" s="195"/>
      <c r="FU38" s="195"/>
      <c r="FV38" s="195"/>
      <c r="FW38" s="195"/>
      <c r="FX38" s="195"/>
      <c r="FY38" s="195"/>
      <c r="FZ38" s="195"/>
      <c r="GA38" s="195"/>
      <c r="GB38" s="195"/>
      <c r="GC38" s="195"/>
      <c r="GD38" s="195"/>
      <c r="GE38" s="195"/>
      <c r="GF38" s="195"/>
      <c r="GG38" s="195"/>
      <c r="GH38" s="195"/>
      <c r="GI38" s="195"/>
      <c r="GJ38" s="195"/>
      <c r="GK38" s="195"/>
      <c r="GL38" s="195"/>
      <c r="GM38" s="195"/>
      <c r="GN38" s="195"/>
      <c r="GO38" s="195"/>
      <c r="GP38" s="195"/>
      <c r="GQ38" s="195"/>
      <c r="GR38" s="195"/>
      <c r="GS38" s="195"/>
      <c r="GT38" s="195"/>
      <c r="GU38" s="195"/>
      <c r="GV38" s="195"/>
      <c r="GW38" s="195"/>
      <c r="GX38" s="226"/>
      <c r="GY38" s="198"/>
    </row>
    <row r="39" spans="3:207" ht="0.2" customHeight="1">
      <c r="C39" s="191" t="str">
        <f>'Плановые значения'!$E17</f>
        <v>2.1</v>
      </c>
      <c r="E39" s="111" t="s">
        <v>1249</v>
      </c>
      <c r="F39" s="199" t="s">
        <v>1291</v>
      </c>
      <c r="G39" s="114" t="s">
        <v>1288</v>
      </c>
      <c r="H39" s="238"/>
      <c r="I39" s="152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  <c r="BL39" s="239"/>
      <c r="BM39" s="239"/>
      <c r="BN39" s="239"/>
      <c r="BO39" s="239"/>
      <c r="BP39" s="239"/>
      <c r="BQ39" s="239"/>
      <c r="BR39" s="239"/>
      <c r="BS39" s="239"/>
      <c r="BT39" s="239"/>
      <c r="BU39" s="239"/>
      <c r="BV39" s="239"/>
      <c r="BW39" s="239"/>
      <c r="BX39" s="239"/>
      <c r="BY39" s="239"/>
      <c r="BZ39" s="239"/>
      <c r="CA39" s="239"/>
      <c r="CB39" s="239"/>
      <c r="CC39" s="239"/>
      <c r="CD39" s="239"/>
      <c r="CE39" s="239"/>
      <c r="CF39" s="239"/>
      <c r="CG39" s="239"/>
      <c r="CH39" s="239"/>
      <c r="CI39" s="239"/>
      <c r="CJ39" s="239"/>
      <c r="CK39" s="239"/>
      <c r="CL39" s="239"/>
      <c r="CM39" s="239"/>
      <c r="CN39" s="239"/>
      <c r="CO39" s="239"/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239"/>
      <c r="DO39" s="239"/>
      <c r="DP39" s="239"/>
      <c r="DQ39" s="239"/>
      <c r="DR39" s="239"/>
      <c r="DS39" s="239"/>
      <c r="DT39" s="239"/>
      <c r="DU39" s="239"/>
      <c r="DV39" s="239"/>
      <c r="DW39" s="239"/>
      <c r="DX39" s="239"/>
      <c r="DY39" s="239"/>
      <c r="DZ39" s="239"/>
      <c r="EA39" s="239"/>
      <c r="EB39" s="239"/>
      <c r="EC39" s="239"/>
      <c r="ED39" s="239"/>
      <c r="EE39" s="239"/>
      <c r="EF39" s="239"/>
      <c r="EG39" s="239"/>
      <c r="EH39" s="239"/>
      <c r="EI39" s="239"/>
      <c r="EJ39" s="239"/>
      <c r="EK39" s="239"/>
      <c r="EL39" s="239"/>
      <c r="EM39" s="239"/>
      <c r="EN39" s="239"/>
      <c r="EO39" s="239"/>
      <c r="EP39" s="239"/>
      <c r="EQ39" s="239"/>
      <c r="ER39" s="239"/>
      <c r="ES39" s="239"/>
      <c r="ET39" s="239"/>
      <c r="EU39" s="239"/>
      <c r="EV39" s="239"/>
      <c r="EW39" s="239"/>
      <c r="EX39" s="239"/>
      <c r="EY39" s="239"/>
      <c r="EZ39" s="239"/>
      <c r="FA39" s="239"/>
      <c r="FB39" s="239"/>
      <c r="FC39" s="239"/>
      <c r="FD39" s="239"/>
      <c r="FE39" s="239"/>
      <c r="FF39" s="239"/>
      <c r="FG39" s="239"/>
      <c r="FH39" s="239"/>
      <c r="FI39" s="239"/>
      <c r="FJ39" s="239"/>
      <c r="FK39" s="239"/>
      <c r="FL39" s="239"/>
      <c r="FM39" s="239"/>
      <c r="FN39" s="239"/>
      <c r="FO39" s="239"/>
      <c r="FP39" s="239"/>
      <c r="FQ39" s="239"/>
      <c r="FR39" s="239"/>
      <c r="FS39" s="239"/>
      <c r="FT39" s="239"/>
      <c r="FU39" s="239"/>
      <c r="FV39" s="239"/>
      <c r="FW39" s="239"/>
      <c r="FX39" s="239"/>
      <c r="FY39" s="239"/>
      <c r="FZ39" s="239"/>
      <c r="GA39" s="239"/>
      <c r="GB39" s="239"/>
      <c r="GC39" s="239"/>
      <c r="GD39" s="239"/>
      <c r="GE39" s="239"/>
      <c r="GF39" s="239"/>
      <c r="GG39" s="239"/>
      <c r="GH39" s="239"/>
      <c r="GI39" s="239"/>
      <c r="GJ39" s="239"/>
      <c r="GK39" s="239"/>
      <c r="GL39" s="239"/>
      <c r="GM39" s="239"/>
      <c r="GN39" s="239"/>
      <c r="GO39" s="239"/>
      <c r="GP39" s="239"/>
      <c r="GQ39" s="239"/>
      <c r="GR39" s="239"/>
      <c r="GS39" s="239"/>
      <c r="GT39" s="239"/>
      <c r="GU39" s="239"/>
      <c r="GV39" s="239"/>
      <c r="GW39" s="239"/>
      <c r="GX39" s="241"/>
      <c r="GY39" s="198"/>
    </row>
    <row r="40" spans="3:207" ht="0.2" customHeight="1">
      <c r="C40" s="191" t="str">
        <f>'Плановые значения'!$E18</f>
        <v>2.2</v>
      </c>
      <c r="E40" s="111" t="s">
        <v>1305</v>
      </c>
      <c r="F40" s="199" t="s">
        <v>1293</v>
      </c>
      <c r="G40" s="114" t="s">
        <v>1288</v>
      </c>
      <c r="H40" s="238"/>
      <c r="I40" s="152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  <c r="BL40" s="239"/>
      <c r="BM40" s="239"/>
      <c r="BN40" s="239"/>
      <c r="BO40" s="239"/>
      <c r="BP40" s="239"/>
      <c r="BQ40" s="239"/>
      <c r="BR40" s="239"/>
      <c r="BS40" s="239"/>
      <c r="BT40" s="239"/>
      <c r="BU40" s="239"/>
      <c r="BV40" s="239"/>
      <c r="BW40" s="239"/>
      <c r="BX40" s="239"/>
      <c r="BY40" s="239"/>
      <c r="BZ40" s="239"/>
      <c r="CA40" s="239"/>
      <c r="CB40" s="239"/>
      <c r="CC40" s="239"/>
      <c r="CD40" s="239"/>
      <c r="CE40" s="239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239"/>
      <c r="DO40" s="239"/>
      <c r="DP40" s="239"/>
      <c r="DQ40" s="239"/>
      <c r="DR40" s="239"/>
      <c r="DS40" s="239"/>
      <c r="DT40" s="239"/>
      <c r="DU40" s="239"/>
      <c r="DV40" s="239"/>
      <c r="DW40" s="239"/>
      <c r="DX40" s="239"/>
      <c r="DY40" s="239"/>
      <c r="DZ40" s="239"/>
      <c r="EA40" s="239"/>
      <c r="EB40" s="239"/>
      <c r="EC40" s="239"/>
      <c r="ED40" s="239"/>
      <c r="EE40" s="239"/>
      <c r="EF40" s="239"/>
      <c r="EG40" s="239"/>
      <c r="EH40" s="239"/>
      <c r="EI40" s="239"/>
      <c r="EJ40" s="239"/>
      <c r="EK40" s="239"/>
      <c r="EL40" s="239"/>
      <c r="EM40" s="239"/>
      <c r="EN40" s="239"/>
      <c r="EO40" s="239"/>
      <c r="EP40" s="239"/>
      <c r="EQ40" s="239"/>
      <c r="ER40" s="239"/>
      <c r="ES40" s="239"/>
      <c r="ET40" s="239"/>
      <c r="EU40" s="239"/>
      <c r="EV40" s="239"/>
      <c r="EW40" s="239"/>
      <c r="EX40" s="239"/>
      <c r="EY40" s="239"/>
      <c r="EZ40" s="239"/>
      <c r="FA40" s="239"/>
      <c r="FB40" s="239"/>
      <c r="FC40" s="239"/>
      <c r="FD40" s="239"/>
      <c r="FE40" s="239"/>
      <c r="FF40" s="239"/>
      <c r="FG40" s="239"/>
      <c r="FH40" s="239"/>
      <c r="FI40" s="239"/>
      <c r="FJ40" s="239"/>
      <c r="FK40" s="239"/>
      <c r="FL40" s="239"/>
      <c r="FM40" s="239"/>
      <c r="FN40" s="239"/>
      <c r="FO40" s="239"/>
      <c r="FP40" s="239"/>
      <c r="FQ40" s="239"/>
      <c r="FR40" s="239"/>
      <c r="FS40" s="239"/>
      <c r="FT40" s="239"/>
      <c r="FU40" s="239"/>
      <c r="FV40" s="239"/>
      <c r="FW40" s="239"/>
      <c r="FX40" s="239"/>
      <c r="FY40" s="239"/>
      <c r="FZ40" s="239"/>
      <c r="GA40" s="239"/>
      <c r="GB40" s="239"/>
      <c r="GC40" s="239"/>
      <c r="GD40" s="239"/>
      <c r="GE40" s="239"/>
      <c r="GF40" s="239"/>
      <c r="GG40" s="239"/>
      <c r="GH40" s="239"/>
      <c r="GI40" s="239"/>
      <c r="GJ40" s="239"/>
      <c r="GK40" s="239"/>
      <c r="GL40" s="239"/>
      <c r="GM40" s="239"/>
      <c r="GN40" s="239"/>
      <c r="GO40" s="239"/>
      <c r="GP40" s="239"/>
      <c r="GQ40" s="239"/>
      <c r="GR40" s="239"/>
      <c r="GS40" s="239"/>
      <c r="GT40" s="239"/>
      <c r="GU40" s="239"/>
      <c r="GV40" s="239"/>
      <c r="GW40" s="239"/>
      <c r="GX40" s="241"/>
      <c r="GY40" s="198"/>
    </row>
    <row r="41" spans="3:207" ht="0.2" customHeight="1">
      <c r="C41" s="191" t="str">
        <f>'Плановые значения'!$E19</f>
        <v>2.3</v>
      </c>
      <c r="E41" s="111" t="s">
        <v>1306</v>
      </c>
      <c r="F41" s="199" t="s">
        <v>1295</v>
      </c>
      <c r="G41" s="114" t="s">
        <v>1288</v>
      </c>
      <c r="H41" s="238"/>
      <c r="I41" s="152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239"/>
      <c r="DO41" s="239"/>
      <c r="DP41" s="239"/>
      <c r="DQ41" s="239"/>
      <c r="DR41" s="239"/>
      <c r="DS41" s="239"/>
      <c r="DT41" s="239"/>
      <c r="DU41" s="239"/>
      <c r="DV41" s="239"/>
      <c r="DW41" s="239"/>
      <c r="DX41" s="239"/>
      <c r="DY41" s="239"/>
      <c r="DZ41" s="239"/>
      <c r="EA41" s="239"/>
      <c r="EB41" s="239"/>
      <c r="EC41" s="239"/>
      <c r="ED41" s="239"/>
      <c r="EE41" s="239"/>
      <c r="EF41" s="239"/>
      <c r="EG41" s="239"/>
      <c r="EH41" s="239"/>
      <c r="EI41" s="239"/>
      <c r="EJ41" s="239"/>
      <c r="EK41" s="239"/>
      <c r="EL41" s="239"/>
      <c r="EM41" s="239"/>
      <c r="EN41" s="239"/>
      <c r="EO41" s="239"/>
      <c r="EP41" s="239"/>
      <c r="EQ41" s="239"/>
      <c r="ER41" s="239"/>
      <c r="ES41" s="239"/>
      <c r="ET41" s="239"/>
      <c r="EU41" s="239"/>
      <c r="EV41" s="239"/>
      <c r="EW41" s="239"/>
      <c r="EX41" s="239"/>
      <c r="EY41" s="239"/>
      <c r="EZ41" s="239"/>
      <c r="FA41" s="239"/>
      <c r="FB41" s="239"/>
      <c r="FC41" s="239"/>
      <c r="FD41" s="239"/>
      <c r="FE41" s="239"/>
      <c r="FF41" s="239"/>
      <c r="FG41" s="239"/>
      <c r="FH41" s="239"/>
      <c r="FI41" s="239"/>
      <c r="FJ41" s="239"/>
      <c r="FK41" s="239"/>
      <c r="FL41" s="239"/>
      <c r="FM41" s="239"/>
      <c r="FN41" s="239"/>
      <c r="FO41" s="239"/>
      <c r="FP41" s="239"/>
      <c r="FQ41" s="239"/>
      <c r="FR41" s="239"/>
      <c r="FS41" s="239"/>
      <c r="FT41" s="239"/>
      <c r="FU41" s="239"/>
      <c r="FV41" s="239"/>
      <c r="FW41" s="239"/>
      <c r="FX41" s="239"/>
      <c r="FY41" s="239"/>
      <c r="FZ41" s="239"/>
      <c r="GA41" s="239"/>
      <c r="GB41" s="239"/>
      <c r="GC41" s="239"/>
      <c r="GD41" s="239"/>
      <c r="GE41" s="239"/>
      <c r="GF41" s="239"/>
      <c r="GG41" s="239"/>
      <c r="GH41" s="239"/>
      <c r="GI41" s="239"/>
      <c r="GJ41" s="239"/>
      <c r="GK41" s="239"/>
      <c r="GL41" s="239"/>
      <c r="GM41" s="239"/>
      <c r="GN41" s="239"/>
      <c r="GO41" s="239"/>
      <c r="GP41" s="239"/>
      <c r="GQ41" s="239"/>
      <c r="GR41" s="239"/>
      <c r="GS41" s="239"/>
      <c r="GT41" s="239"/>
      <c r="GU41" s="239"/>
      <c r="GV41" s="239"/>
      <c r="GW41" s="239"/>
      <c r="GX41" s="241"/>
      <c r="GY41" s="198"/>
    </row>
    <row r="42" spans="3:207" ht="0.2" customHeight="1">
      <c r="C42" s="191" t="str">
        <f>'Плановые значения'!$E20</f>
        <v>2.4</v>
      </c>
      <c r="E42" s="111" t="s">
        <v>1307</v>
      </c>
      <c r="F42" s="199" t="s">
        <v>1297</v>
      </c>
      <c r="G42" s="114" t="s">
        <v>1288</v>
      </c>
      <c r="H42" s="238"/>
      <c r="I42" s="152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239"/>
      <c r="AY42" s="239"/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239"/>
      <c r="DO42" s="239"/>
      <c r="DP42" s="239"/>
      <c r="DQ42" s="239"/>
      <c r="DR42" s="239"/>
      <c r="DS42" s="239"/>
      <c r="DT42" s="239"/>
      <c r="DU42" s="239"/>
      <c r="DV42" s="239"/>
      <c r="DW42" s="239"/>
      <c r="DX42" s="239"/>
      <c r="DY42" s="239"/>
      <c r="DZ42" s="239"/>
      <c r="EA42" s="239"/>
      <c r="EB42" s="239"/>
      <c r="EC42" s="239"/>
      <c r="ED42" s="239"/>
      <c r="EE42" s="239"/>
      <c r="EF42" s="239"/>
      <c r="EG42" s="239"/>
      <c r="EH42" s="239"/>
      <c r="EI42" s="239"/>
      <c r="EJ42" s="239"/>
      <c r="EK42" s="239"/>
      <c r="EL42" s="239"/>
      <c r="EM42" s="239"/>
      <c r="EN42" s="239"/>
      <c r="EO42" s="239"/>
      <c r="EP42" s="239"/>
      <c r="EQ42" s="239"/>
      <c r="ER42" s="239"/>
      <c r="ES42" s="239"/>
      <c r="ET42" s="239"/>
      <c r="EU42" s="239"/>
      <c r="EV42" s="239"/>
      <c r="EW42" s="239"/>
      <c r="EX42" s="239"/>
      <c r="EY42" s="239"/>
      <c r="EZ42" s="239"/>
      <c r="FA42" s="239"/>
      <c r="FB42" s="239"/>
      <c r="FC42" s="239"/>
      <c r="FD42" s="239"/>
      <c r="FE42" s="239"/>
      <c r="FF42" s="239"/>
      <c r="FG42" s="239"/>
      <c r="FH42" s="239"/>
      <c r="FI42" s="239"/>
      <c r="FJ42" s="239"/>
      <c r="FK42" s="239"/>
      <c r="FL42" s="239"/>
      <c r="FM42" s="239"/>
      <c r="FN42" s="239"/>
      <c r="FO42" s="239"/>
      <c r="FP42" s="239"/>
      <c r="FQ42" s="239"/>
      <c r="FR42" s="239"/>
      <c r="FS42" s="239"/>
      <c r="FT42" s="239"/>
      <c r="FU42" s="239"/>
      <c r="FV42" s="239"/>
      <c r="FW42" s="239"/>
      <c r="FX42" s="239"/>
      <c r="FY42" s="239"/>
      <c r="FZ42" s="239"/>
      <c r="GA42" s="239"/>
      <c r="GB42" s="239"/>
      <c r="GC42" s="239"/>
      <c r="GD42" s="239"/>
      <c r="GE42" s="239"/>
      <c r="GF42" s="239"/>
      <c r="GG42" s="239"/>
      <c r="GH42" s="239"/>
      <c r="GI42" s="239"/>
      <c r="GJ42" s="239"/>
      <c r="GK42" s="239"/>
      <c r="GL42" s="239"/>
      <c r="GM42" s="239"/>
      <c r="GN42" s="239"/>
      <c r="GO42" s="239"/>
      <c r="GP42" s="239"/>
      <c r="GQ42" s="239"/>
      <c r="GR42" s="239"/>
      <c r="GS42" s="239"/>
      <c r="GT42" s="239"/>
      <c r="GU42" s="239"/>
      <c r="GV42" s="239"/>
      <c r="GW42" s="239"/>
      <c r="GX42" s="241"/>
      <c r="GY42" s="198"/>
    </row>
    <row r="43" spans="3:207" ht="0.2" customHeight="1">
      <c r="C43" s="191" t="str">
        <f>'Плановые значения'!$E21</f>
        <v>2.5</v>
      </c>
      <c r="E43" s="111" t="s">
        <v>1308</v>
      </c>
      <c r="F43" s="199" t="s">
        <v>1299</v>
      </c>
      <c r="G43" s="114" t="s">
        <v>1288</v>
      </c>
      <c r="H43" s="238"/>
      <c r="I43" s="152"/>
      <c r="J43" s="239"/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239"/>
      <c r="DO43" s="239"/>
      <c r="DP43" s="239"/>
      <c r="DQ43" s="239"/>
      <c r="DR43" s="239"/>
      <c r="DS43" s="239"/>
      <c r="DT43" s="239"/>
      <c r="DU43" s="239"/>
      <c r="DV43" s="239"/>
      <c r="DW43" s="239"/>
      <c r="DX43" s="239"/>
      <c r="DY43" s="239"/>
      <c r="DZ43" s="239"/>
      <c r="EA43" s="239"/>
      <c r="EB43" s="239"/>
      <c r="EC43" s="239"/>
      <c r="ED43" s="239"/>
      <c r="EE43" s="239"/>
      <c r="EF43" s="239"/>
      <c r="EG43" s="239"/>
      <c r="EH43" s="239"/>
      <c r="EI43" s="239"/>
      <c r="EJ43" s="239"/>
      <c r="EK43" s="239"/>
      <c r="EL43" s="239"/>
      <c r="EM43" s="239"/>
      <c r="EN43" s="239"/>
      <c r="EO43" s="239"/>
      <c r="EP43" s="239"/>
      <c r="EQ43" s="239"/>
      <c r="ER43" s="239"/>
      <c r="ES43" s="239"/>
      <c r="ET43" s="239"/>
      <c r="EU43" s="239"/>
      <c r="EV43" s="239"/>
      <c r="EW43" s="239"/>
      <c r="EX43" s="239"/>
      <c r="EY43" s="239"/>
      <c r="EZ43" s="239"/>
      <c r="FA43" s="239"/>
      <c r="FB43" s="239"/>
      <c r="FC43" s="239"/>
      <c r="FD43" s="239"/>
      <c r="FE43" s="239"/>
      <c r="FF43" s="239"/>
      <c r="FG43" s="239"/>
      <c r="FH43" s="239"/>
      <c r="FI43" s="239"/>
      <c r="FJ43" s="239"/>
      <c r="FK43" s="239"/>
      <c r="FL43" s="239"/>
      <c r="FM43" s="239"/>
      <c r="FN43" s="239"/>
      <c r="FO43" s="239"/>
      <c r="FP43" s="239"/>
      <c r="FQ43" s="239"/>
      <c r="FR43" s="239"/>
      <c r="FS43" s="239"/>
      <c r="FT43" s="239"/>
      <c r="FU43" s="239"/>
      <c r="FV43" s="239"/>
      <c r="FW43" s="239"/>
      <c r="FX43" s="239"/>
      <c r="FY43" s="239"/>
      <c r="FZ43" s="239"/>
      <c r="GA43" s="239"/>
      <c r="GB43" s="239"/>
      <c r="GC43" s="239"/>
      <c r="GD43" s="239"/>
      <c r="GE43" s="239"/>
      <c r="GF43" s="239"/>
      <c r="GG43" s="239"/>
      <c r="GH43" s="239"/>
      <c r="GI43" s="239"/>
      <c r="GJ43" s="239"/>
      <c r="GK43" s="239"/>
      <c r="GL43" s="239"/>
      <c r="GM43" s="239"/>
      <c r="GN43" s="239"/>
      <c r="GO43" s="239"/>
      <c r="GP43" s="239"/>
      <c r="GQ43" s="239"/>
      <c r="GR43" s="239"/>
      <c r="GS43" s="239"/>
      <c r="GT43" s="239"/>
      <c r="GU43" s="239"/>
      <c r="GV43" s="239"/>
      <c r="GW43" s="239"/>
      <c r="GX43" s="241"/>
      <c r="GY43" s="198"/>
    </row>
    <row r="44" spans="3:207" ht="0.2" customHeight="1">
      <c r="C44" s="191" t="str">
        <f>'Плановые значения'!$E22</f>
        <v>2.6</v>
      </c>
      <c r="E44" s="111" t="s">
        <v>1309</v>
      </c>
      <c r="F44" s="210" t="s">
        <v>1302</v>
      </c>
      <c r="G44" s="114" t="s">
        <v>1288</v>
      </c>
      <c r="H44" s="194"/>
      <c r="I44" s="194"/>
      <c r="J44" s="195"/>
      <c r="K44" s="194"/>
      <c r="L44" s="196"/>
      <c r="M44" s="196"/>
      <c r="N44" s="194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  <c r="BN44" s="196"/>
      <c r="BO44" s="196"/>
      <c r="BP44" s="196"/>
      <c r="BQ44" s="196"/>
      <c r="BR44" s="196"/>
      <c r="BS44" s="196"/>
      <c r="BT44" s="196"/>
      <c r="BU44" s="196"/>
      <c r="BV44" s="196"/>
      <c r="BW44" s="196"/>
      <c r="BX44" s="196"/>
      <c r="BY44" s="196"/>
      <c r="BZ44" s="196"/>
      <c r="CA44" s="196"/>
      <c r="CB44" s="196"/>
      <c r="CC44" s="196"/>
      <c r="CD44" s="196"/>
      <c r="CE44" s="196"/>
      <c r="CF44" s="196"/>
      <c r="CG44" s="196"/>
      <c r="CH44" s="196"/>
      <c r="CI44" s="196"/>
      <c r="CJ44" s="196"/>
      <c r="CK44" s="196"/>
      <c r="CL44" s="196"/>
      <c r="CM44" s="196"/>
      <c r="CN44" s="196"/>
      <c r="CO44" s="196"/>
      <c r="CP44" s="196"/>
      <c r="CQ44" s="196"/>
      <c r="CR44" s="196"/>
      <c r="CS44" s="196"/>
      <c r="CT44" s="196"/>
      <c r="CU44" s="196"/>
      <c r="CV44" s="196"/>
      <c r="CW44" s="196"/>
      <c r="CX44" s="196"/>
      <c r="CY44" s="196"/>
      <c r="CZ44" s="196"/>
      <c r="DA44" s="196"/>
      <c r="DB44" s="196"/>
      <c r="DC44" s="196"/>
      <c r="DD44" s="196"/>
      <c r="DE44" s="196"/>
      <c r="DF44" s="196"/>
      <c r="DG44" s="196"/>
      <c r="DH44" s="196"/>
      <c r="DI44" s="196"/>
      <c r="DJ44" s="196"/>
      <c r="DK44" s="196"/>
      <c r="DL44" s="196"/>
      <c r="DM44" s="196"/>
      <c r="DN44" s="196"/>
      <c r="DO44" s="196"/>
      <c r="DP44" s="196"/>
      <c r="DQ44" s="196"/>
      <c r="DR44" s="196"/>
      <c r="DS44" s="196"/>
      <c r="DT44" s="196"/>
      <c r="DU44" s="196"/>
      <c r="DV44" s="196"/>
      <c r="DW44" s="196"/>
      <c r="DX44" s="196"/>
      <c r="DY44" s="196"/>
      <c r="DZ44" s="196"/>
      <c r="EA44" s="196"/>
      <c r="EB44" s="196"/>
      <c r="EC44" s="196"/>
      <c r="ED44" s="196"/>
      <c r="EE44" s="196"/>
      <c r="EF44" s="196"/>
      <c r="EG44" s="196"/>
      <c r="EH44" s="196"/>
      <c r="EI44" s="196"/>
      <c r="EJ44" s="196"/>
      <c r="EK44" s="196"/>
      <c r="EL44" s="196"/>
      <c r="EM44" s="196"/>
      <c r="EN44" s="196"/>
      <c r="EO44" s="196"/>
      <c r="EP44" s="196"/>
      <c r="EQ44" s="196"/>
      <c r="ER44" s="196"/>
      <c r="ES44" s="196"/>
      <c r="ET44" s="196"/>
      <c r="EU44" s="196"/>
      <c r="EV44" s="196"/>
      <c r="EW44" s="196"/>
      <c r="EX44" s="196"/>
      <c r="EY44" s="196"/>
      <c r="EZ44" s="196"/>
      <c r="FA44" s="196"/>
      <c r="FB44" s="196"/>
      <c r="FC44" s="196"/>
      <c r="FD44" s="196"/>
      <c r="FE44" s="196"/>
      <c r="FF44" s="196"/>
      <c r="FG44" s="196"/>
      <c r="FH44" s="196"/>
      <c r="FI44" s="196"/>
      <c r="FJ44" s="196"/>
      <c r="FK44" s="196"/>
      <c r="FL44" s="196"/>
      <c r="FM44" s="196"/>
      <c r="FN44" s="196"/>
      <c r="FO44" s="196"/>
      <c r="FP44" s="196"/>
      <c r="FQ44" s="196"/>
      <c r="FR44" s="196"/>
      <c r="FS44" s="196"/>
      <c r="FT44" s="196"/>
      <c r="FU44" s="196"/>
      <c r="FV44" s="196"/>
      <c r="FW44" s="196"/>
      <c r="FX44" s="196"/>
      <c r="FY44" s="196"/>
      <c r="FZ44" s="196"/>
      <c r="GA44" s="196"/>
      <c r="GB44" s="196"/>
      <c r="GC44" s="196"/>
      <c r="GD44" s="196"/>
      <c r="GE44" s="196"/>
      <c r="GF44" s="196"/>
      <c r="GG44" s="196"/>
      <c r="GH44" s="196"/>
      <c r="GI44" s="196"/>
      <c r="GJ44" s="196"/>
      <c r="GK44" s="196"/>
      <c r="GL44" s="196"/>
      <c r="GM44" s="196"/>
      <c r="GN44" s="196"/>
      <c r="GO44" s="196"/>
      <c r="GP44" s="196"/>
      <c r="GQ44" s="196"/>
      <c r="GR44" s="196"/>
      <c r="GS44" s="196"/>
      <c r="GT44" s="196"/>
      <c r="GU44" s="196"/>
      <c r="GV44" s="196"/>
      <c r="GW44" s="196"/>
      <c r="GX44" s="196"/>
      <c r="GY44" s="198"/>
    </row>
    <row r="45" spans="3:207" ht="0.2" customHeight="1">
      <c r="C45" s="191"/>
      <c r="E45" s="201" t="str">
        <f>E44&amp;".0"</f>
        <v>2.6.0</v>
      </c>
      <c r="F45" s="202"/>
      <c r="G45" s="203"/>
      <c r="H45" s="204"/>
      <c r="I45" s="204"/>
      <c r="J45" s="205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  <c r="BQ45" s="204"/>
      <c r="BR45" s="204"/>
      <c r="BS45" s="204"/>
      <c r="BT45" s="204"/>
      <c r="BU45" s="204"/>
      <c r="BV45" s="204"/>
      <c r="BW45" s="204"/>
      <c r="BX45" s="204"/>
      <c r="BY45" s="204"/>
      <c r="BZ45" s="204"/>
      <c r="CA45" s="204"/>
      <c r="CB45" s="204"/>
      <c r="CC45" s="204"/>
      <c r="CD45" s="204"/>
      <c r="CE45" s="204"/>
      <c r="CF45" s="204"/>
      <c r="CG45" s="204"/>
      <c r="CH45" s="204"/>
      <c r="CI45" s="204"/>
      <c r="CJ45" s="204"/>
      <c r="CK45" s="204"/>
      <c r="CL45" s="204"/>
      <c r="CM45" s="204"/>
      <c r="CN45" s="204"/>
      <c r="CO45" s="204"/>
      <c r="CP45" s="204"/>
      <c r="CQ45" s="204"/>
      <c r="CR45" s="204"/>
      <c r="CS45" s="204"/>
      <c r="CT45" s="204"/>
      <c r="CU45" s="204"/>
      <c r="CV45" s="204"/>
      <c r="CW45" s="204"/>
      <c r="CX45" s="204"/>
      <c r="CY45" s="204"/>
      <c r="CZ45" s="204"/>
      <c r="DA45" s="204"/>
      <c r="DB45" s="204"/>
      <c r="DC45" s="204"/>
      <c r="DD45" s="204"/>
      <c r="DE45" s="204"/>
      <c r="DF45" s="204"/>
      <c r="DG45" s="204"/>
      <c r="DH45" s="204"/>
      <c r="DI45" s="204"/>
      <c r="DJ45" s="204"/>
      <c r="DK45" s="204"/>
      <c r="DL45" s="204"/>
      <c r="DM45" s="204"/>
      <c r="DN45" s="204"/>
      <c r="DO45" s="204"/>
      <c r="DP45" s="204"/>
      <c r="DQ45" s="204"/>
      <c r="DR45" s="204"/>
      <c r="DS45" s="204"/>
      <c r="DT45" s="204"/>
      <c r="DU45" s="204"/>
      <c r="DV45" s="204"/>
      <c r="DW45" s="204"/>
      <c r="DX45" s="204"/>
      <c r="DY45" s="204"/>
      <c r="DZ45" s="204"/>
      <c r="EA45" s="204"/>
      <c r="EB45" s="204"/>
      <c r="EC45" s="204"/>
      <c r="ED45" s="204"/>
      <c r="EE45" s="204"/>
      <c r="EF45" s="204"/>
      <c r="EG45" s="204"/>
      <c r="EH45" s="204"/>
      <c r="EI45" s="204"/>
      <c r="EJ45" s="204"/>
      <c r="EK45" s="204"/>
      <c r="EL45" s="204"/>
      <c r="EM45" s="204"/>
      <c r="EN45" s="204"/>
      <c r="EO45" s="204"/>
      <c r="EP45" s="204"/>
      <c r="EQ45" s="204"/>
      <c r="ER45" s="204"/>
      <c r="ES45" s="204"/>
      <c r="ET45" s="204"/>
      <c r="EU45" s="204"/>
      <c r="EV45" s="204"/>
      <c r="EW45" s="204"/>
      <c r="EX45" s="204"/>
      <c r="EY45" s="204"/>
      <c r="EZ45" s="204"/>
      <c r="FA45" s="204"/>
      <c r="FB45" s="204"/>
      <c r="FC45" s="204"/>
      <c r="FD45" s="204"/>
      <c r="FE45" s="204"/>
      <c r="FF45" s="204"/>
      <c r="FG45" s="204"/>
      <c r="FH45" s="204"/>
      <c r="FI45" s="204"/>
      <c r="FJ45" s="204"/>
      <c r="FK45" s="204"/>
      <c r="FL45" s="204"/>
      <c r="FM45" s="204"/>
      <c r="FN45" s="204"/>
      <c r="FO45" s="204"/>
      <c r="FP45" s="204"/>
      <c r="FQ45" s="204"/>
      <c r="FR45" s="204"/>
      <c r="FS45" s="204"/>
      <c r="FT45" s="204"/>
      <c r="FU45" s="204"/>
      <c r="FV45" s="204"/>
      <c r="FW45" s="204"/>
      <c r="FX45" s="204"/>
      <c r="FY45" s="204"/>
      <c r="FZ45" s="204"/>
      <c r="GA45" s="204"/>
      <c r="GB45" s="204"/>
      <c r="GC45" s="204"/>
      <c r="GD45" s="204"/>
      <c r="GE45" s="204"/>
      <c r="GF45" s="204"/>
      <c r="GG45" s="204"/>
      <c r="GH45" s="204"/>
      <c r="GI45" s="204"/>
      <c r="GJ45" s="204"/>
      <c r="GK45" s="204"/>
      <c r="GL45" s="204"/>
      <c r="GM45" s="204"/>
      <c r="GN45" s="204"/>
      <c r="GO45" s="204"/>
      <c r="GP45" s="204"/>
      <c r="GQ45" s="204"/>
      <c r="GR45" s="204"/>
      <c r="GS45" s="204"/>
      <c r="GT45" s="204"/>
      <c r="GU45" s="204"/>
      <c r="GV45" s="204"/>
      <c r="GW45" s="204"/>
      <c r="GX45" s="178"/>
      <c r="GY45" s="198"/>
    </row>
    <row r="46" spans="3:207" ht="0.2" customHeight="1">
      <c r="C46" s="206"/>
      <c r="E46" s="181"/>
      <c r="F46" s="182" t="s">
        <v>1255</v>
      </c>
      <c r="G46" s="178"/>
      <c r="H46" s="207"/>
      <c r="I46" s="207"/>
      <c r="J46" s="208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7"/>
      <c r="BN46" s="207"/>
      <c r="BO46" s="207"/>
      <c r="BP46" s="207"/>
      <c r="BQ46" s="207"/>
      <c r="BR46" s="207"/>
      <c r="BS46" s="207"/>
      <c r="BT46" s="207"/>
      <c r="BU46" s="207"/>
      <c r="BV46" s="207"/>
      <c r="BW46" s="207"/>
      <c r="BX46" s="207"/>
      <c r="BY46" s="207"/>
      <c r="BZ46" s="207"/>
      <c r="CA46" s="207"/>
      <c r="CB46" s="207"/>
      <c r="CC46" s="207"/>
      <c r="CD46" s="207"/>
      <c r="CE46" s="207"/>
      <c r="CF46" s="207"/>
      <c r="CG46" s="207"/>
      <c r="CH46" s="207"/>
      <c r="CI46" s="207"/>
      <c r="CJ46" s="207"/>
      <c r="CK46" s="207"/>
      <c r="CL46" s="207"/>
      <c r="CM46" s="207"/>
      <c r="CN46" s="207"/>
      <c r="CO46" s="207"/>
      <c r="CP46" s="207"/>
      <c r="CQ46" s="207"/>
      <c r="CR46" s="207"/>
      <c r="CS46" s="207"/>
      <c r="CT46" s="207"/>
      <c r="CU46" s="207"/>
      <c r="CV46" s="207"/>
      <c r="CW46" s="207"/>
      <c r="CX46" s="207"/>
      <c r="CY46" s="207"/>
      <c r="CZ46" s="207"/>
      <c r="DA46" s="207"/>
      <c r="DB46" s="207"/>
      <c r="DC46" s="207"/>
      <c r="DD46" s="207"/>
      <c r="DE46" s="207"/>
      <c r="DF46" s="207"/>
      <c r="DG46" s="207"/>
      <c r="DH46" s="207"/>
      <c r="DI46" s="207"/>
      <c r="DJ46" s="207"/>
      <c r="DK46" s="207"/>
      <c r="DL46" s="207"/>
      <c r="DM46" s="207"/>
      <c r="DN46" s="207"/>
      <c r="DO46" s="207"/>
      <c r="DP46" s="207"/>
      <c r="DQ46" s="207"/>
      <c r="DR46" s="207"/>
      <c r="DS46" s="207"/>
      <c r="DT46" s="207"/>
      <c r="DU46" s="207"/>
      <c r="DV46" s="207"/>
      <c r="DW46" s="207"/>
      <c r="DX46" s="207"/>
      <c r="DY46" s="207"/>
      <c r="DZ46" s="207"/>
      <c r="EA46" s="207"/>
      <c r="EB46" s="207"/>
      <c r="EC46" s="207"/>
      <c r="ED46" s="207"/>
      <c r="EE46" s="207"/>
      <c r="EF46" s="207"/>
      <c r="EG46" s="207"/>
      <c r="EH46" s="207"/>
      <c r="EI46" s="207"/>
      <c r="EJ46" s="207"/>
      <c r="EK46" s="207"/>
      <c r="EL46" s="207"/>
      <c r="EM46" s="207"/>
      <c r="EN46" s="207"/>
      <c r="EO46" s="207"/>
      <c r="EP46" s="207"/>
      <c r="EQ46" s="207"/>
      <c r="ER46" s="207"/>
      <c r="ES46" s="207"/>
      <c r="ET46" s="207"/>
      <c r="EU46" s="207"/>
      <c r="EV46" s="207"/>
      <c r="EW46" s="207"/>
      <c r="EX46" s="207"/>
      <c r="EY46" s="207"/>
      <c r="EZ46" s="207"/>
      <c r="FA46" s="207"/>
      <c r="FB46" s="207"/>
      <c r="FC46" s="207"/>
      <c r="FD46" s="207"/>
      <c r="FE46" s="207"/>
      <c r="FF46" s="207"/>
      <c r="FG46" s="207"/>
      <c r="FH46" s="207"/>
      <c r="FI46" s="207"/>
      <c r="FJ46" s="207"/>
      <c r="FK46" s="207"/>
      <c r="FL46" s="207"/>
      <c r="FM46" s="207"/>
      <c r="FN46" s="207"/>
      <c r="FO46" s="207"/>
      <c r="FP46" s="207"/>
      <c r="FQ46" s="207"/>
      <c r="FR46" s="207"/>
      <c r="FS46" s="207"/>
      <c r="FT46" s="207"/>
      <c r="FU46" s="207"/>
      <c r="FV46" s="207"/>
      <c r="FW46" s="207"/>
      <c r="FX46" s="207"/>
      <c r="FY46" s="207"/>
      <c r="FZ46" s="207"/>
      <c r="GA46" s="207"/>
      <c r="GB46" s="207"/>
      <c r="GC46" s="207"/>
      <c r="GD46" s="207"/>
      <c r="GE46" s="207"/>
      <c r="GF46" s="207"/>
      <c r="GG46" s="207"/>
      <c r="GH46" s="207"/>
      <c r="GI46" s="207"/>
      <c r="GJ46" s="207"/>
      <c r="GK46" s="207"/>
      <c r="GL46" s="207"/>
      <c r="GM46" s="207"/>
      <c r="GN46" s="207"/>
      <c r="GO46" s="207"/>
      <c r="GP46" s="207"/>
      <c r="GQ46" s="207"/>
      <c r="GR46" s="207"/>
      <c r="GS46" s="207"/>
      <c r="GT46" s="207"/>
      <c r="GU46" s="207"/>
      <c r="GV46" s="207"/>
      <c r="GW46" s="207"/>
      <c r="GX46" s="178"/>
      <c r="GY46" s="198"/>
    </row>
    <row r="47" spans="3:207" ht="0.2" customHeight="1">
      <c r="C47" s="191" t="str">
        <f>'Плановые значения'!$E23</f>
        <v>3</v>
      </c>
      <c r="E47" s="192" t="s">
        <v>1352</v>
      </c>
      <c r="F47" s="193" t="s">
        <v>1248</v>
      </c>
      <c r="G47" s="113"/>
      <c r="H47" s="194"/>
      <c r="I47" s="194"/>
      <c r="J47" s="195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  <c r="BN47" s="194"/>
      <c r="BO47" s="194"/>
      <c r="BP47" s="194"/>
      <c r="BQ47" s="194"/>
      <c r="BR47" s="194"/>
      <c r="BS47" s="194"/>
      <c r="BT47" s="194"/>
      <c r="BU47" s="194"/>
      <c r="BV47" s="194"/>
      <c r="BW47" s="194"/>
      <c r="BX47" s="194"/>
      <c r="BY47" s="194"/>
      <c r="BZ47" s="194"/>
      <c r="CA47" s="194"/>
      <c r="CB47" s="194"/>
      <c r="CC47" s="194"/>
      <c r="CD47" s="194"/>
      <c r="CE47" s="194"/>
      <c r="CF47" s="194"/>
      <c r="CG47" s="194"/>
      <c r="CH47" s="194"/>
      <c r="CI47" s="194"/>
      <c r="CJ47" s="194"/>
      <c r="CK47" s="194"/>
      <c r="CL47" s="194"/>
      <c r="CM47" s="194"/>
      <c r="CN47" s="194"/>
      <c r="CO47" s="194"/>
      <c r="CP47" s="194"/>
      <c r="CQ47" s="194"/>
      <c r="CR47" s="194"/>
      <c r="CS47" s="194"/>
      <c r="CT47" s="194"/>
      <c r="CU47" s="194"/>
      <c r="CV47" s="194"/>
      <c r="CW47" s="194"/>
      <c r="CX47" s="194"/>
      <c r="CY47" s="194"/>
      <c r="CZ47" s="194"/>
      <c r="DA47" s="194"/>
      <c r="DB47" s="194"/>
      <c r="DC47" s="194"/>
      <c r="DD47" s="194"/>
      <c r="DE47" s="194"/>
      <c r="DF47" s="194"/>
      <c r="DG47" s="194"/>
      <c r="DH47" s="194"/>
      <c r="DI47" s="194"/>
      <c r="DJ47" s="194"/>
      <c r="DK47" s="194"/>
      <c r="DL47" s="194"/>
      <c r="DM47" s="194"/>
      <c r="DN47" s="194"/>
      <c r="DO47" s="194"/>
      <c r="DP47" s="194"/>
      <c r="DQ47" s="194"/>
      <c r="DR47" s="194"/>
      <c r="DS47" s="194"/>
      <c r="DT47" s="194"/>
      <c r="DU47" s="194"/>
      <c r="DV47" s="194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226"/>
      <c r="GY47" s="198"/>
    </row>
    <row r="48" spans="3:207" ht="0.2" customHeight="1">
      <c r="C48" s="191" t="str">
        <f>'Плановые значения'!$E24</f>
        <v>3.1</v>
      </c>
      <c r="E48" s="111" t="s">
        <v>1353</v>
      </c>
      <c r="F48" s="199" t="s">
        <v>1291</v>
      </c>
      <c r="G48" s="114" t="s">
        <v>1288</v>
      </c>
      <c r="H48" s="238"/>
      <c r="I48" s="152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239"/>
      <c r="BQ48" s="239"/>
      <c r="BR48" s="239"/>
      <c r="BS48" s="239"/>
      <c r="BT48" s="239"/>
      <c r="BU48" s="239"/>
      <c r="BV48" s="239"/>
      <c r="BW48" s="239"/>
      <c r="BX48" s="239"/>
      <c r="BY48" s="239"/>
      <c r="BZ48" s="239"/>
      <c r="CA48" s="239"/>
      <c r="CB48" s="239"/>
      <c r="CC48" s="239"/>
      <c r="CD48" s="239"/>
      <c r="CE48" s="239"/>
      <c r="CF48" s="239"/>
      <c r="CG48" s="239"/>
      <c r="CH48" s="239"/>
      <c r="CI48" s="239"/>
      <c r="CJ48" s="239"/>
      <c r="CK48" s="239"/>
      <c r="CL48" s="239"/>
      <c r="CM48" s="239"/>
      <c r="CN48" s="239"/>
      <c r="CO48" s="239"/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239"/>
      <c r="DO48" s="239"/>
      <c r="DP48" s="239"/>
      <c r="DQ48" s="239"/>
      <c r="DR48" s="239"/>
      <c r="DS48" s="239"/>
      <c r="DT48" s="239"/>
      <c r="DU48" s="239"/>
      <c r="DV48" s="239"/>
      <c r="DW48" s="239"/>
      <c r="DX48" s="239"/>
      <c r="DY48" s="239"/>
      <c r="DZ48" s="239"/>
      <c r="EA48" s="239"/>
      <c r="EB48" s="239"/>
      <c r="EC48" s="239"/>
      <c r="ED48" s="239"/>
      <c r="EE48" s="239"/>
      <c r="EF48" s="239"/>
      <c r="EG48" s="239"/>
      <c r="EH48" s="239"/>
      <c r="EI48" s="239"/>
      <c r="EJ48" s="239"/>
      <c r="EK48" s="239"/>
      <c r="EL48" s="239"/>
      <c r="EM48" s="239"/>
      <c r="EN48" s="239"/>
      <c r="EO48" s="239"/>
      <c r="EP48" s="239"/>
      <c r="EQ48" s="239"/>
      <c r="ER48" s="239"/>
      <c r="ES48" s="239"/>
      <c r="ET48" s="239"/>
      <c r="EU48" s="239"/>
      <c r="EV48" s="239"/>
      <c r="EW48" s="239"/>
      <c r="EX48" s="239"/>
      <c r="EY48" s="239"/>
      <c r="EZ48" s="239"/>
      <c r="FA48" s="239"/>
      <c r="FB48" s="239"/>
      <c r="FC48" s="239"/>
      <c r="FD48" s="239"/>
      <c r="FE48" s="239"/>
      <c r="FF48" s="239"/>
      <c r="FG48" s="239"/>
      <c r="FH48" s="239"/>
      <c r="FI48" s="239"/>
      <c r="FJ48" s="239"/>
      <c r="FK48" s="239"/>
      <c r="FL48" s="239"/>
      <c r="FM48" s="239"/>
      <c r="FN48" s="239"/>
      <c r="FO48" s="239"/>
      <c r="FP48" s="239"/>
      <c r="FQ48" s="239"/>
      <c r="FR48" s="239"/>
      <c r="FS48" s="239"/>
      <c r="FT48" s="239"/>
      <c r="FU48" s="239"/>
      <c r="FV48" s="239"/>
      <c r="FW48" s="239"/>
      <c r="FX48" s="239"/>
      <c r="FY48" s="239"/>
      <c r="FZ48" s="239"/>
      <c r="GA48" s="239"/>
      <c r="GB48" s="239"/>
      <c r="GC48" s="239"/>
      <c r="GD48" s="239"/>
      <c r="GE48" s="239"/>
      <c r="GF48" s="239"/>
      <c r="GG48" s="239"/>
      <c r="GH48" s="239"/>
      <c r="GI48" s="239"/>
      <c r="GJ48" s="239"/>
      <c r="GK48" s="239"/>
      <c r="GL48" s="239"/>
      <c r="GM48" s="239"/>
      <c r="GN48" s="239"/>
      <c r="GO48" s="239"/>
      <c r="GP48" s="239"/>
      <c r="GQ48" s="239"/>
      <c r="GR48" s="239"/>
      <c r="GS48" s="239"/>
      <c r="GT48" s="239"/>
      <c r="GU48" s="239"/>
      <c r="GV48" s="239"/>
      <c r="GW48" s="239"/>
      <c r="GX48" s="241"/>
      <c r="GY48" s="198"/>
    </row>
    <row r="49" spans="3:207" ht="0.2" customHeight="1">
      <c r="C49" s="191" t="str">
        <f>'Плановые значения'!$E25</f>
        <v>3.2</v>
      </c>
      <c r="E49" s="111" t="s">
        <v>1354</v>
      </c>
      <c r="F49" s="199" t="s">
        <v>1293</v>
      </c>
      <c r="G49" s="114" t="s">
        <v>1288</v>
      </c>
      <c r="H49" s="238"/>
      <c r="I49" s="152"/>
      <c r="J49" s="239"/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  <c r="BG49" s="239"/>
      <c r="BH49" s="239"/>
      <c r="BI49" s="239"/>
      <c r="BJ49" s="239"/>
      <c r="BK49" s="239"/>
      <c r="BL49" s="239"/>
      <c r="BM49" s="239"/>
      <c r="BN49" s="239"/>
      <c r="BO49" s="239"/>
      <c r="BP49" s="239"/>
      <c r="BQ49" s="239"/>
      <c r="BR49" s="239"/>
      <c r="BS49" s="239"/>
      <c r="BT49" s="239"/>
      <c r="BU49" s="239"/>
      <c r="BV49" s="239"/>
      <c r="BW49" s="239"/>
      <c r="BX49" s="239"/>
      <c r="BY49" s="239"/>
      <c r="BZ49" s="239"/>
      <c r="CA49" s="239"/>
      <c r="CB49" s="239"/>
      <c r="CC49" s="239"/>
      <c r="CD49" s="239"/>
      <c r="CE49" s="239"/>
      <c r="CF49" s="239"/>
      <c r="CG49" s="239"/>
      <c r="CH49" s="239"/>
      <c r="CI49" s="239"/>
      <c r="CJ49" s="239"/>
      <c r="CK49" s="239"/>
      <c r="CL49" s="239"/>
      <c r="CM49" s="239"/>
      <c r="CN49" s="239"/>
      <c r="CO49" s="239"/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239"/>
      <c r="DO49" s="239"/>
      <c r="DP49" s="239"/>
      <c r="DQ49" s="239"/>
      <c r="DR49" s="239"/>
      <c r="DS49" s="239"/>
      <c r="DT49" s="239"/>
      <c r="DU49" s="239"/>
      <c r="DV49" s="239"/>
      <c r="DW49" s="239"/>
      <c r="DX49" s="239"/>
      <c r="DY49" s="239"/>
      <c r="DZ49" s="239"/>
      <c r="EA49" s="239"/>
      <c r="EB49" s="239"/>
      <c r="EC49" s="239"/>
      <c r="ED49" s="239"/>
      <c r="EE49" s="239"/>
      <c r="EF49" s="239"/>
      <c r="EG49" s="239"/>
      <c r="EH49" s="239"/>
      <c r="EI49" s="239"/>
      <c r="EJ49" s="239"/>
      <c r="EK49" s="239"/>
      <c r="EL49" s="239"/>
      <c r="EM49" s="239"/>
      <c r="EN49" s="239"/>
      <c r="EO49" s="239"/>
      <c r="EP49" s="239"/>
      <c r="EQ49" s="239"/>
      <c r="ER49" s="239"/>
      <c r="ES49" s="239"/>
      <c r="ET49" s="239"/>
      <c r="EU49" s="239"/>
      <c r="EV49" s="239"/>
      <c r="EW49" s="239"/>
      <c r="EX49" s="239"/>
      <c r="EY49" s="239"/>
      <c r="EZ49" s="239"/>
      <c r="FA49" s="239"/>
      <c r="FB49" s="239"/>
      <c r="FC49" s="239"/>
      <c r="FD49" s="239"/>
      <c r="FE49" s="239"/>
      <c r="FF49" s="239"/>
      <c r="FG49" s="239"/>
      <c r="FH49" s="239"/>
      <c r="FI49" s="239"/>
      <c r="FJ49" s="239"/>
      <c r="FK49" s="239"/>
      <c r="FL49" s="239"/>
      <c r="FM49" s="239"/>
      <c r="FN49" s="239"/>
      <c r="FO49" s="239"/>
      <c r="FP49" s="239"/>
      <c r="FQ49" s="239"/>
      <c r="FR49" s="239"/>
      <c r="FS49" s="239"/>
      <c r="FT49" s="239"/>
      <c r="FU49" s="239"/>
      <c r="FV49" s="239"/>
      <c r="FW49" s="239"/>
      <c r="FX49" s="239"/>
      <c r="FY49" s="239"/>
      <c r="FZ49" s="239"/>
      <c r="GA49" s="239"/>
      <c r="GB49" s="239"/>
      <c r="GC49" s="239"/>
      <c r="GD49" s="239"/>
      <c r="GE49" s="239"/>
      <c r="GF49" s="239"/>
      <c r="GG49" s="239"/>
      <c r="GH49" s="239"/>
      <c r="GI49" s="239"/>
      <c r="GJ49" s="239"/>
      <c r="GK49" s="239"/>
      <c r="GL49" s="239"/>
      <c r="GM49" s="239"/>
      <c r="GN49" s="239"/>
      <c r="GO49" s="239"/>
      <c r="GP49" s="239"/>
      <c r="GQ49" s="239"/>
      <c r="GR49" s="239"/>
      <c r="GS49" s="239"/>
      <c r="GT49" s="239"/>
      <c r="GU49" s="239"/>
      <c r="GV49" s="239"/>
      <c r="GW49" s="239"/>
      <c r="GX49" s="241"/>
      <c r="GY49" s="198"/>
    </row>
    <row r="50" spans="3:207" ht="0.2" customHeight="1">
      <c r="C50" s="191" t="str">
        <f>'Плановые значения'!$E26</f>
        <v>3.3</v>
      </c>
      <c r="E50" s="111" t="s">
        <v>1355</v>
      </c>
      <c r="F50" s="199" t="s">
        <v>1295</v>
      </c>
      <c r="G50" s="114" t="s">
        <v>1288</v>
      </c>
      <c r="H50" s="238"/>
      <c r="I50" s="152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  <c r="BG50" s="239"/>
      <c r="BH50" s="239"/>
      <c r="BI50" s="239"/>
      <c r="BJ50" s="239"/>
      <c r="BK50" s="239"/>
      <c r="BL50" s="239"/>
      <c r="BM50" s="239"/>
      <c r="BN50" s="239"/>
      <c r="BO50" s="239"/>
      <c r="BP50" s="239"/>
      <c r="BQ50" s="239"/>
      <c r="BR50" s="239"/>
      <c r="BS50" s="239"/>
      <c r="BT50" s="239"/>
      <c r="BU50" s="239"/>
      <c r="BV50" s="239"/>
      <c r="BW50" s="239"/>
      <c r="BX50" s="239"/>
      <c r="BY50" s="239"/>
      <c r="BZ50" s="239"/>
      <c r="CA50" s="239"/>
      <c r="CB50" s="239"/>
      <c r="CC50" s="239"/>
      <c r="CD50" s="239"/>
      <c r="CE50" s="239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239"/>
      <c r="DO50" s="239"/>
      <c r="DP50" s="239"/>
      <c r="DQ50" s="239"/>
      <c r="DR50" s="239"/>
      <c r="DS50" s="239"/>
      <c r="DT50" s="239"/>
      <c r="DU50" s="239"/>
      <c r="DV50" s="239"/>
      <c r="DW50" s="239"/>
      <c r="DX50" s="239"/>
      <c r="DY50" s="239"/>
      <c r="DZ50" s="239"/>
      <c r="EA50" s="239"/>
      <c r="EB50" s="239"/>
      <c r="EC50" s="239"/>
      <c r="ED50" s="239"/>
      <c r="EE50" s="239"/>
      <c r="EF50" s="239"/>
      <c r="EG50" s="239"/>
      <c r="EH50" s="239"/>
      <c r="EI50" s="239"/>
      <c r="EJ50" s="239"/>
      <c r="EK50" s="239"/>
      <c r="EL50" s="239"/>
      <c r="EM50" s="239"/>
      <c r="EN50" s="239"/>
      <c r="EO50" s="239"/>
      <c r="EP50" s="239"/>
      <c r="EQ50" s="239"/>
      <c r="ER50" s="239"/>
      <c r="ES50" s="239"/>
      <c r="ET50" s="239"/>
      <c r="EU50" s="239"/>
      <c r="EV50" s="239"/>
      <c r="EW50" s="239"/>
      <c r="EX50" s="239"/>
      <c r="EY50" s="239"/>
      <c r="EZ50" s="239"/>
      <c r="FA50" s="239"/>
      <c r="FB50" s="239"/>
      <c r="FC50" s="239"/>
      <c r="FD50" s="239"/>
      <c r="FE50" s="239"/>
      <c r="FF50" s="239"/>
      <c r="FG50" s="239"/>
      <c r="FH50" s="239"/>
      <c r="FI50" s="239"/>
      <c r="FJ50" s="239"/>
      <c r="FK50" s="239"/>
      <c r="FL50" s="239"/>
      <c r="FM50" s="239"/>
      <c r="FN50" s="239"/>
      <c r="FO50" s="239"/>
      <c r="FP50" s="239"/>
      <c r="FQ50" s="239"/>
      <c r="FR50" s="239"/>
      <c r="FS50" s="239"/>
      <c r="FT50" s="239"/>
      <c r="FU50" s="239"/>
      <c r="FV50" s="239"/>
      <c r="FW50" s="239"/>
      <c r="FX50" s="239"/>
      <c r="FY50" s="239"/>
      <c r="FZ50" s="239"/>
      <c r="GA50" s="239"/>
      <c r="GB50" s="239"/>
      <c r="GC50" s="239"/>
      <c r="GD50" s="239"/>
      <c r="GE50" s="239"/>
      <c r="GF50" s="239"/>
      <c r="GG50" s="239"/>
      <c r="GH50" s="239"/>
      <c r="GI50" s="239"/>
      <c r="GJ50" s="239"/>
      <c r="GK50" s="239"/>
      <c r="GL50" s="239"/>
      <c r="GM50" s="239"/>
      <c r="GN50" s="239"/>
      <c r="GO50" s="239"/>
      <c r="GP50" s="239"/>
      <c r="GQ50" s="239"/>
      <c r="GR50" s="239"/>
      <c r="GS50" s="239"/>
      <c r="GT50" s="239"/>
      <c r="GU50" s="239"/>
      <c r="GV50" s="239"/>
      <c r="GW50" s="239"/>
      <c r="GX50" s="241"/>
      <c r="GY50" s="198"/>
    </row>
    <row r="51" spans="3:207" ht="0.2" customHeight="1">
      <c r="C51" s="191" t="str">
        <f>'Плановые значения'!$E27</f>
        <v>3.4</v>
      </c>
      <c r="E51" s="111" t="s">
        <v>1356</v>
      </c>
      <c r="F51" s="199" t="s">
        <v>1297</v>
      </c>
      <c r="G51" s="114" t="s">
        <v>1288</v>
      </c>
      <c r="H51" s="238"/>
      <c r="I51" s="152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  <c r="BG51" s="239"/>
      <c r="BH51" s="239"/>
      <c r="BI51" s="239"/>
      <c r="BJ51" s="239"/>
      <c r="BK51" s="239"/>
      <c r="BL51" s="239"/>
      <c r="BM51" s="239"/>
      <c r="BN51" s="239"/>
      <c r="BO51" s="239"/>
      <c r="BP51" s="239"/>
      <c r="BQ51" s="239"/>
      <c r="BR51" s="239"/>
      <c r="BS51" s="239"/>
      <c r="BT51" s="239"/>
      <c r="BU51" s="239"/>
      <c r="BV51" s="239"/>
      <c r="BW51" s="239"/>
      <c r="BX51" s="239"/>
      <c r="BY51" s="239"/>
      <c r="BZ51" s="239"/>
      <c r="CA51" s="239"/>
      <c r="CB51" s="239"/>
      <c r="CC51" s="239"/>
      <c r="CD51" s="239"/>
      <c r="CE51" s="239"/>
      <c r="CF51" s="239"/>
      <c r="CG51" s="239"/>
      <c r="CH51" s="239"/>
      <c r="CI51" s="239"/>
      <c r="CJ51" s="239"/>
      <c r="CK51" s="239"/>
      <c r="CL51" s="239"/>
      <c r="CM51" s="239"/>
      <c r="CN51" s="239"/>
      <c r="CO51" s="239"/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239"/>
      <c r="DO51" s="239"/>
      <c r="DP51" s="239"/>
      <c r="DQ51" s="239"/>
      <c r="DR51" s="239"/>
      <c r="DS51" s="239"/>
      <c r="DT51" s="239"/>
      <c r="DU51" s="239"/>
      <c r="DV51" s="239"/>
      <c r="DW51" s="239"/>
      <c r="DX51" s="239"/>
      <c r="DY51" s="239"/>
      <c r="DZ51" s="239"/>
      <c r="EA51" s="239"/>
      <c r="EB51" s="239"/>
      <c r="EC51" s="239"/>
      <c r="ED51" s="239"/>
      <c r="EE51" s="239"/>
      <c r="EF51" s="239"/>
      <c r="EG51" s="239"/>
      <c r="EH51" s="239"/>
      <c r="EI51" s="239"/>
      <c r="EJ51" s="239"/>
      <c r="EK51" s="239"/>
      <c r="EL51" s="239"/>
      <c r="EM51" s="239"/>
      <c r="EN51" s="239"/>
      <c r="EO51" s="239"/>
      <c r="EP51" s="239"/>
      <c r="EQ51" s="239"/>
      <c r="ER51" s="239"/>
      <c r="ES51" s="239"/>
      <c r="ET51" s="239"/>
      <c r="EU51" s="239"/>
      <c r="EV51" s="239"/>
      <c r="EW51" s="239"/>
      <c r="EX51" s="239"/>
      <c r="EY51" s="239"/>
      <c r="EZ51" s="239"/>
      <c r="FA51" s="239"/>
      <c r="FB51" s="239"/>
      <c r="FC51" s="239"/>
      <c r="FD51" s="239"/>
      <c r="FE51" s="239"/>
      <c r="FF51" s="239"/>
      <c r="FG51" s="239"/>
      <c r="FH51" s="239"/>
      <c r="FI51" s="239"/>
      <c r="FJ51" s="239"/>
      <c r="FK51" s="239"/>
      <c r="FL51" s="239"/>
      <c r="FM51" s="239"/>
      <c r="FN51" s="239"/>
      <c r="FO51" s="239"/>
      <c r="FP51" s="239"/>
      <c r="FQ51" s="239"/>
      <c r="FR51" s="239"/>
      <c r="FS51" s="239"/>
      <c r="FT51" s="239"/>
      <c r="FU51" s="239"/>
      <c r="FV51" s="239"/>
      <c r="FW51" s="239"/>
      <c r="FX51" s="239"/>
      <c r="FY51" s="239"/>
      <c r="FZ51" s="239"/>
      <c r="GA51" s="239"/>
      <c r="GB51" s="239"/>
      <c r="GC51" s="239"/>
      <c r="GD51" s="239"/>
      <c r="GE51" s="239"/>
      <c r="GF51" s="239"/>
      <c r="GG51" s="239"/>
      <c r="GH51" s="239"/>
      <c r="GI51" s="239"/>
      <c r="GJ51" s="239"/>
      <c r="GK51" s="239"/>
      <c r="GL51" s="239"/>
      <c r="GM51" s="239"/>
      <c r="GN51" s="239"/>
      <c r="GO51" s="239"/>
      <c r="GP51" s="239"/>
      <c r="GQ51" s="239"/>
      <c r="GR51" s="239"/>
      <c r="GS51" s="239"/>
      <c r="GT51" s="239"/>
      <c r="GU51" s="239"/>
      <c r="GV51" s="239"/>
      <c r="GW51" s="239"/>
      <c r="GX51" s="241"/>
      <c r="GY51" s="198"/>
    </row>
    <row r="52" spans="3:207" ht="0.2" customHeight="1">
      <c r="C52" s="191" t="str">
        <f>'Плановые значения'!$E28</f>
        <v>3.5</v>
      </c>
      <c r="E52" s="111" t="s">
        <v>1357</v>
      </c>
      <c r="F52" s="199" t="s">
        <v>1299</v>
      </c>
      <c r="G52" s="114" t="s">
        <v>1288</v>
      </c>
      <c r="H52" s="238"/>
      <c r="I52" s="152"/>
      <c r="J52" s="239"/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  <c r="BG52" s="239"/>
      <c r="BH52" s="239"/>
      <c r="BI52" s="239"/>
      <c r="BJ52" s="239"/>
      <c r="BK52" s="239"/>
      <c r="BL52" s="239"/>
      <c r="BM52" s="239"/>
      <c r="BN52" s="239"/>
      <c r="BO52" s="239"/>
      <c r="BP52" s="239"/>
      <c r="BQ52" s="239"/>
      <c r="BR52" s="239"/>
      <c r="BS52" s="239"/>
      <c r="BT52" s="239"/>
      <c r="BU52" s="239"/>
      <c r="BV52" s="239"/>
      <c r="BW52" s="239"/>
      <c r="BX52" s="239"/>
      <c r="BY52" s="239"/>
      <c r="BZ52" s="239"/>
      <c r="CA52" s="239"/>
      <c r="CB52" s="239"/>
      <c r="CC52" s="239"/>
      <c r="CD52" s="239"/>
      <c r="CE52" s="239"/>
      <c r="CF52" s="239"/>
      <c r="CG52" s="239"/>
      <c r="CH52" s="239"/>
      <c r="CI52" s="239"/>
      <c r="CJ52" s="239"/>
      <c r="CK52" s="239"/>
      <c r="CL52" s="239"/>
      <c r="CM52" s="239"/>
      <c r="CN52" s="239"/>
      <c r="CO52" s="239"/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239"/>
      <c r="DO52" s="239"/>
      <c r="DP52" s="239"/>
      <c r="DQ52" s="239"/>
      <c r="DR52" s="239"/>
      <c r="DS52" s="239"/>
      <c r="DT52" s="239"/>
      <c r="DU52" s="239"/>
      <c r="DV52" s="239"/>
      <c r="DW52" s="239"/>
      <c r="DX52" s="239"/>
      <c r="DY52" s="239"/>
      <c r="DZ52" s="239"/>
      <c r="EA52" s="239"/>
      <c r="EB52" s="239"/>
      <c r="EC52" s="239"/>
      <c r="ED52" s="239"/>
      <c r="EE52" s="239"/>
      <c r="EF52" s="239"/>
      <c r="EG52" s="239"/>
      <c r="EH52" s="239"/>
      <c r="EI52" s="239"/>
      <c r="EJ52" s="239"/>
      <c r="EK52" s="239"/>
      <c r="EL52" s="239"/>
      <c r="EM52" s="239"/>
      <c r="EN52" s="239"/>
      <c r="EO52" s="239"/>
      <c r="EP52" s="239"/>
      <c r="EQ52" s="239"/>
      <c r="ER52" s="239"/>
      <c r="ES52" s="239"/>
      <c r="ET52" s="239"/>
      <c r="EU52" s="239"/>
      <c r="EV52" s="239"/>
      <c r="EW52" s="239"/>
      <c r="EX52" s="239"/>
      <c r="EY52" s="239"/>
      <c r="EZ52" s="239"/>
      <c r="FA52" s="239"/>
      <c r="FB52" s="239"/>
      <c r="FC52" s="239"/>
      <c r="FD52" s="239"/>
      <c r="FE52" s="239"/>
      <c r="FF52" s="239"/>
      <c r="FG52" s="239"/>
      <c r="FH52" s="239"/>
      <c r="FI52" s="239"/>
      <c r="FJ52" s="239"/>
      <c r="FK52" s="239"/>
      <c r="FL52" s="239"/>
      <c r="FM52" s="239"/>
      <c r="FN52" s="239"/>
      <c r="FO52" s="239"/>
      <c r="FP52" s="239"/>
      <c r="FQ52" s="239"/>
      <c r="FR52" s="239"/>
      <c r="FS52" s="239"/>
      <c r="FT52" s="239"/>
      <c r="FU52" s="239"/>
      <c r="FV52" s="239"/>
      <c r="FW52" s="239"/>
      <c r="FX52" s="239"/>
      <c r="FY52" s="239"/>
      <c r="FZ52" s="239"/>
      <c r="GA52" s="239"/>
      <c r="GB52" s="239"/>
      <c r="GC52" s="239"/>
      <c r="GD52" s="239"/>
      <c r="GE52" s="239"/>
      <c r="GF52" s="239"/>
      <c r="GG52" s="239"/>
      <c r="GH52" s="239"/>
      <c r="GI52" s="239"/>
      <c r="GJ52" s="239"/>
      <c r="GK52" s="239"/>
      <c r="GL52" s="239"/>
      <c r="GM52" s="239"/>
      <c r="GN52" s="239"/>
      <c r="GO52" s="239"/>
      <c r="GP52" s="239"/>
      <c r="GQ52" s="239"/>
      <c r="GR52" s="239"/>
      <c r="GS52" s="239"/>
      <c r="GT52" s="239"/>
      <c r="GU52" s="239"/>
      <c r="GV52" s="239"/>
      <c r="GW52" s="239"/>
      <c r="GX52" s="241"/>
      <c r="GY52" s="198"/>
    </row>
    <row r="53" spans="3:207" ht="0.2" customHeight="1">
      <c r="C53" s="191" t="str">
        <f>'Плановые значения'!$E29</f>
        <v>3.6</v>
      </c>
      <c r="E53" s="111" t="s">
        <v>1358</v>
      </c>
      <c r="F53" s="199" t="s">
        <v>1310</v>
      </c>
      <c r="G53" s="114" t="s">
        <v>1288</v>
      </c>
      <c r="H53" s="238"/>
      <c r="I53" s="152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  <c r="BG53" s="239"/>
      <c r="BH53" s="239"/>
      <c r="BI53" s="239"/>
      <c r="BJ53" s="239"/>
      <c r="BK53" s="239"/>
      <c r="BL53" s="239"/>
      <c r="BM53" s="239"/>
      <c r="BN53" s="239"/>
      <c r="BO53" s="239"/>
      <c r="BP53" s="239"/>
      <c r="BQ53" s="239"/>
      <c r="BR53" s="239"/>
      <c r="BS53" s="239"/>
      <c r="BT53" s="239"/>
      <c r="BU53" s="239"/>
      <c r="BV53" s="239"/>
      <c r="BW53" s="239"/>
      <c r="BX53" s="239"/>
      <c r="BY53" s="239"/>
      <c r="BZ53" s="239"/>
      <c r="CA53" s="239"/>
      <c r="CB53" s="239"/>
      <c r="CC53" s="239"/>
      <c r="CD53" s="239"/>
      <c r="CE53" s="239"/>
      <c r="CF53" s="239"/>
      <c r="CG53" s="239"/>
      <c r="CH53" s="239"/>
      <c r="CI53" s="239"/>
      <c r="CJ53" s="239"/>
      <c r="CK53" s="239"/>
      <c r="CL53" s="239"/>
      <c r="CM53" s="239"/>
      <c r="CN53" s="239"/>
      <c r="CO53" s="239"/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239"/>
      <c r="DO53" s="239"/>
      <c r="DP53" s="239"/>
      <c r="DQ53" s="239"/>
      <c r="DR53" s="239"/>
      <c r="DS53" s="239"/>
      <c r="DT53" s="239"/>
      <c r="DU53" s="239"/>
      <c r="DV53" s="239"/>
      <c r="DW53" s="239"/>
      <c r="DX53" s="239"/>
      <c r="DY53" s="239"/>
      <c r="DZ53" s="239"/>
      <c r="EA53" s="239"/>
      <c r="EB53" s="239"/>
      <c r="EC53" s="239"/>
      <c r="ED53" s="239"/>
      <c r="EE53" s="239"/>
      <c r="EF53" s="239"/>
      <c r="EG53" s="239"/>
      <c r="EH53" s="239"/>
      <c r="EI53" s="239"/>
      <c r="EJ53" s="239"/>
      <c r="EK53" s="239"/>
      <c r="EL53" s="239"/>
      <c r="EM53" s="239"/>
      <c r="EN53" s="239"/>
      <c r="EO53" s="239"/>
      <c r="EP53" s="239"/>
      <c r="EQ53" s="239"/>
      <c r="ER53" s="239"/>
      <c r="ES53" s="239"/>
      <c r="ET53" s="239"/>
      <c r="EU53" s="239"/>
      <c r="EV53" s="239"/>
      <c r="EW53" s="239"/>
      <c r="EX53" s="239"/>
      <c r="EY53" s="239"/>
      <c r="EZ53" s="239"/>
      <c r="FA53" s="239"/>
      <c r="FB53" s="239"/>
      <c r="FC53" s="239"/>
      <c r="FD53" s="239"/>
      <c r="FE53" s="239"/>
      <c r="FF53" s="239"/>
      <c r="FG53" s="239"/>
      <c r="FH53" s="239"/>
      <c r="FI53" s="239"/>
      <c r="FJ53" s="239"/>
      <c r="FK53" s="239"/>
      <c r="FL53" s="239"/>
      <c r="FM53" s="239"/>
      <c r="FN53" s="239"/>
      <c r="FO53" s="239"/>
      <c r="FP53" s="239"/>
      <c r="FQ53" s="239"/>
      <c r="FR53" s="239"/>
      <c r="FS53" s="239"/>
      <c r="FT53" s="239"/>
      <c r="FU53" s="239"/>
      <c r="FV53" s="239"/>
      <c r="FW53" s="239"/>
      <c r="FX53" s="239"/>
      <c r="FY53" s="239"/>
      <c r="FZ53" s="239"/>
      <c r="GA53" s="239"/>
      <c r="GB53" s="239"/>
      <c r="GC53" s="239"/>
      <c r="GD53" s="239"/>
      <c r="GE53" s="239"/>
      <c r="GF53" s="239"/>
      <c r="GG53" s="239"/>
      <c r="GH53" s="239"/>
      <c r="GI53" s="239"/>
      <c r="GJ53" s="239"/>
      <c r="GK53" s="239"/>
      <c r="GL53" s="239"/>
      <c r="GM53" s="239"/>
      <c r="GN53" s="239"/>
      <c r="GO53" s="239"/>
      <c r="GP53" s="239"/>
      <c r="GQ53" s="239"/>
      <c r="GR53" s="239"/>
      <c r="GS53" s="239"/>
      <c r="GT53" s="239"/>
      <c r="GU53" s="239"/>
      <c r="GV53" s="239"/>
      <c r="GW53" s="239"/>
      <c r="GX53" s="241"/>
      <c r="GY53" s="198"/>
    </row>
    <row r="54" spans="3:207" ht="0.2" customHeight="1">
      <c r="C54" s="191" t="str">
        <f>'Плановые значения'!$E30</f>
        <v>3.7</v>
      </c>
      <c r="E54" s="111" t="s">
        <v>1359</v>
      </c>
      <c r="F54" s="210" t="s">
        <v>1302</v>
      </c>
      <c r="G54" s="114" t="s">
        <v>1288</v>
      </c>
      <c r="H54" s="194"/>
      <c r="I54" s="194"/>
      <c r="J54" s="195"/>
      <c r="K54" s="194"/>
      <c r="L54" s="196"/>
      <c r="M54" s="196"/>
      <c r="N54" s="194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  <c r="BT54" s="196"/>
      <c r="BU54" s="196"/>
      <c r="BV54" s="196"/>
      <c r="BW54" s="196"/>
      <c r="BX54" s="196"/>
      <c r="BY54" s="196"/>
      <c r="BZ54" s="196"/>
      <c r="CA54" s="196"/>
      <c r="CB54" s="196"/>
      <c r="CC54" s="196"/>
      <c r="CD54" s="196"/>
      <c r="CE54" s="196"/>
      <c r="CF54" s="196"/>
      <c r="CG54" s="196"/>
      <c r="CH54" s="196"/>
      <c r="CI54" s="196"/>
      <c r="CJ54" s="196"/>
      <c r="CK54" s="196"/>
      <c r="CL54" s="196"/>
      <c r="CM54" s="196"/>
      <c r="CN54" s="196"/>
      <c r="CO54" s="196"/>
      <c r="CP54" s="196"/>
      <c r="CQ54" s="196"/>
      <c r="CR54" s="196"/>
      <c r="CS54" s="196"/>
      <c r="CT54" s="196"/>
      <c r="CU54" s="196"/>
      <c r="CV54" s="196"/>
      <c r="CW54" s="196"/>
      <c r="CX54" s="196"/>
      <c r="CY54" s="196"/>
      <c r="CZ54" s="196"/>
      <c r="DA54" s="196"/>
      <c r="DB54" s="196"/>
      <c r="DC54" s="196"/>
      <c r="DD54" s="196"/>
      <c r="DE54" s="196"/>
      <c r="DF54" s="196"/>
      <c r="DG54" s="196"/>
      <c r="DH54" s="196"/>
      <c r="DI54" s="196"/>
      <c r="DJ54" s="196"/>
      <c r="DK54" s="196"/>
      <c r="DL54" s="196"/>
      <c r="DM54" s="196"/>
      <c r="DN54" s="196"/>
      <c r="DO54" s="196"/>
      <c r="DP54" s="196"/>
      <c r="DQ54" s="196"/>
      <c r="DR54" s="196"/>
      <c r="DS54" s="196"/>
      <c r="DT54" s="196"/>
      <c r="DU54" s="196"/>
      <c r="DV54" s="196"/>
      <c r="DW54" s="196"/>
      <c r="DX54" s="196"/>
      <c r="DY54" s="196"/>
      <c r="DZ54" s="196"/>
      <c r="EA54" s="196"/>
      <c r="EB54" s="196"/>
      <c r="EC54" s="196"/>
      <c r="ED54" s="196"/>
      <c r="EE54" s="196"/>
      <c r="EF54" s="196"/>
      <c r="EG54" s="196"/>
      <c r="EH54" s="196"/>
      <c r="EI54" s="196"/>
      <c r="EJ54" s="196"/>
      <c r="EK54" s="196"/>
      <c r="EL54" s="196"/>
      <c r="EM54" s="196"/>
      <c r="EN54" s="196"/>
      <c r="EO54" s="196"/>
      <c r="EP54" s="196"/>
      <c r="EQ54" s="196"/>
      <c r="ER54" s="196"/>
      <c r="ES54" s="196"/>
      <c r="ET54" s="196"/>
      <c r="EU54" s="196"/>
      <c r="EV54" s="196"/>
      <c r="EW54" s="196"/>
      <c r="EX54" s="196"/>
      <c r="EY54" s="196"/>
      <c r="EZ54" s="196"/>
      <c r="FA54" s="196"/>
      <c r="FB54" s="196"/>
      <c r="FC54" s="196"/>
      <c r="FD54" s="196"/>
      <c r="FE54" s="196"/>
      <c r="FF54" s="196"/>
      <c r="FG54" s="196"/>
      <c r="FH54" s="196"/>
      <c r="FI54" s="196"/>
      <c r="FJ54" s="196"/>
      <c r="FK54" s="196"/>
      <c r="FL54" s="196"/>
      <c r="FM54" s="196"/>
      <c r="FN54" s="196"/>
      <c r="FO54" s="196"/>
      <c r="FP54" s="196"/>
      <c r="FQ54" s="196"/>
      <c r="FR54" s="196"/>
      <c r="FS54" s="196"/>
      <c r="FT54" s="196"/>
      <c r="FU54" s="196"/>
      <c r="FV54" s="196"/>
      <c r="FW54" s="196"/>
      <c r="FX54" s="196"/>
      <c r="FY54" s="196"/>
      <c r="FZ54" s="196"/>
      <c r="GA54" s="196"/>
      <c r="GB54" s="196"/>
      <c r="GC54" s="196"/>
      <c r="GD54" s="196"/>
      <c r="GE54" s="196"/>
      <c r="GF54" s="196"/>
      <c r="GG54" s="196"/>
      <c r="GH54" s="196"/>
      <c r="GI54" s="196"/>
      <c r="GJ54" s="196"/>
      <c r="GK54" s="196"/>
      <c r="GL54" s="196"/>
      <c r="GM54" s="196"/>
      <c r="GN54" s="196"/>
      <c r="GO54" s="196"/>
      <c r="GP54" s="196"/>
      <c r="GQ54" s="196"/>
      <c r="GR54" s="196"/>
      <c r="GS54" s="196"/>
      <c r="GT54" s="196"/>
      <c r="GU54" s="196"/>
      <c r="GV54" s="196"/>
      <c r="GW54" s="196"/>
      <c r="GX54" s="196"/>
      <c r="GY54" s="198"/>
    </row>
    <row r="55" spans="3:207" ht="0.2" customHeight="1">
      <c r="C55" s="191"/>
      <c r="E55" s="201" t="str">
        <f>E54&amp;".0"</f>
        <v>3.7.0</v>
      </c>
      <c r="F55" s="202"/>
      <c r="G55" s="203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4"/>
      <c r="U55" s="204"/>
      <c r="V55" s="204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4"/>
      <c r="AS55" s="204"/>
      <c r="AT55" s="204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4"/>
      <c r="BJ55" s="204"/>
      <c r="BK55" s="204"/>
      <c r="BL55" s="204"/>
      <c r="BM55" s="204"/>
      <c r="BN55" s="204"/>
      <c r="BO55" s="204"/>
      <c r="BP55" s="204"/>
      <c r="BQ55" s="204"/>
      <c r="BR55" s="204"/>
      <c r="BS55" s="204"/>
      <c r="BT55" s="204"/>
      <c r="BU55" s="204"/>
      <c r="BV55" s="204"/>
      <c r="BW55" s="204"/>
      <c r="BX55" s="204"/>
      <c r="BY55" s="204"/>
      <c r="BZ55" s="204"/>
      <c r="CA55" s="204"/>
      <c r="CB55" s="204"/>
      <c r="CC55" s="204"/>
      <c r="CD55" s="204"/>
      <c r="CE55" s="204"/>
      <c r="CF55" s="204"/>
      <c r="CG55" s="204"/>
      <c r="CH55" s="204"/>
      <c r="CI55" s="204"/>
      <c r="CJ55" s="204"/>
      <c r="CK55" s="204"/>
      <c r="CL55" s="204"/>
      <c r="CM55" s="204"/>
      <c r="CN55" s="204"/>
      <c r="CO55" s="204"/>
      <c r="CP55" s="204"/>
      <c r="CQ55" s="204"/>
      <c r="CR55" s="204"/>
      <c r="CS55" s="204"/>
      <c r="CT55" s="204"/>
      <c r="CU55" s="204"/>
      <c r="CV55" s="204"/>
      <c r="CW55" s="204"/>
      <c r="CX55" s="204"/>
      <c r="CY55" s="204"/>
      <c r="CZ55" s="204"/>
      <c r="DA55" s="204"/>
      <c r="DB55" s="204"/>
      <c r="DC55" s="204"/>
      <c r="DD55" s="204"/>
      <c r="DE55" s="204"/>
      <c r="DF55" s="204"/>
      <c r="DG55" s="204"/>
      <c r="DH55" s="204"/>
      <c r="DI55" s="204"/>
      <c r="DJ55" s="204"/>
      <c r="DK55" s="204"/>
      <c r="DL55" s="204"/>
      <c r="DM55" s="204"/>
      <c r="DN55" s="204"/>
      <c r="DO55" s="204"/>
      <c r="DP55" s="204"/>
      <c r="DQ55" s="204"/>
      <c r="DR55" s="204"/>
      <c r="DS55" s="204"/>
      <c r="DT55" s="204"/>
      <c r="DU55" s="204"/>
      <c r="DV55" s="204"/>
      <c r="DW55" s="204"/>
      <c r="DX55" s="204"/>
      <c r="DY55" s="204"/>
      <c r="DZ55" s="204"/>
      <c r="EA55" s="204"/>
      <c r="EB55" s="204"/>
      <c r="EC55" s="204"/>
      <c r="ED55" s="204"/>
      <c r="EE55" s="204"/>
      <c r="EF55" s="204"/>
      <c r="EG55" s="204"/>
      <c r="EH55" s="204"/>
      <c r="EI55" s="204"/>
      <c r="EJ55" s="204"/>
      <c r="EK55" s="204"/>
      <c r="EL55" s="204"/>
      <c r="EM55" s="204"/>
      <c r="EN55" s="204"/>
      <c r="EO55" s="204"/>
      <c r="EP55" s="204"/>
      <c r="EQ55" s="204"/>
      <c r="ER55" s="204"/>
      <c r="ES55" s="204"/>
      <c r="ET55" s="204"/>
      <c r="EU55" s="204"/>
      <c r="EV55" s="204"/>
      <c r="EW55" s="204"/>
      <c r="EX55" s="204"/>
      <c r="EY55" s="204"/>
      <c r="EZ55" s="204"/>
      <c r="FA55" s="204"/>
      <c r="FB55" s="204"/>
      <c r="FC55" s="204"/>
      <c r="FD55" s="204"/>
      <c r="FE55" s="204"/>
      <c r="FF55" s="204"/>
      <c r="FG55" s="204"/>
      <c r="FH55" s="204"/>
      <c r="FI55" s="204"/>
      <c r="FJ55" s="204"/>
      <c r="FK55" s="204"/>
      <c r="FL55" s="204"/>
      <c r="FM55" s="204"/>
      <c r="FN55" s="204"/>
      <c r="FO55" s="204"/>
      <c r="FP55" s="204"/>
      <c r="FQ55" s="204"/>
      <c r="FR55" s="204"/>
      <c r="FS55" s="204"/>
      <c r="FT55" s="204"/>
      <c r="FU55" s="204"/>
      <c r="FV55" s="204"/>
      <c r="FW55" s="204"/>
      <c r="FX55" s="204"/>
      <c r="FY55" s="204"/>
      <c r="FZ55" s="204"/>
      <c r="GA55" s="204"/>
      <c r="GB55" s="204"/>
      <c r="GC55" s="204"/>
      <c r="GD55" s="204"/>
      <c r="GE55" s="204"/>
      <c r="GF55" s="204"/>
      <c r="GG55" s="204"/>
      <c r="GH55" s="204"/>
      <c r="GI55" s="204"/>
      <c r="GJ55" s="204"/>
      <c r="GK55" s="204"/>
      <c r="GL55" s="204"/>
      <c r="GM55" s="204"/>
      <c r="GN55" s="204"/>
      <c r="GO55" s="204"/>
      <c r="GP55" s="204"/>
      <c r="GQ55" s="204"/>
      <c r="GR55" s="204"/>
      <c r="GS55" s="204"/>
      <c r="GT55" s="204"/>
      <c r="GU55" s="204"/>
      <c r="GV55" s="204"/>
      <c r="GW55" s="204"/>
      <c r="GX55" s="178"/>
      <c r="GY55" s="198"/>
    </row>
    <row r="56" spans="3:207" ht="0.2" customHeight="1">
      <c r="C56" s="206"/>
      <c r="E56" s="181"/>
      <c r="F56" s="182" t="s">
        <v>1255</v>
      </c>
      <c r="G56" s="178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207"/>
      <c r="AG56" s="207"/>
      <c r="AH56" s="207"/>
      <c r="AI56" s="207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7"/>
      <c r="AU56" s="207"/>
      <c r="AV56" s="207"/>
      <c r="AW56" s="207"/>
      <c r="AX56" s="207"/>
      <c r="AY56" s="207"/>
      <c r="AZ56" s="207"/>
      <c r="BA56" s="207"/>
      <c r="BB56" s="207"/>
      <c r="BC56" s="207"/>
      <c r="BD56" s="207"/>
      <c r="BE56" s="207"/>
      <c r="BF56" s="207"/>
      <c r="BG56" s="207"/>
      <c r="BH56" s="207"/>
      <c r="BI56" s="207"/>
      <c r="BJ56" s="207"/>
      <c r="BK56" s="207"/>
      <c r="BL56" s="207"/>
      <c r="BM56" s="207"/>
      <c r="BN56" s="207"/>
      <c r="BO56" s="207"/>
      <c r="BP56" s="207"/>
      <c r="BQ56" s="207"/>
      <c r="BR56" s="207"/>
      <c r="BS56" s="207"/>
      <c r="BT56" s="207"/>
      <c r="BU56" s="207"/>
      <c r="BV56" s="207"/>
      <c r="BW56" s="207"/>
      <c r="BX56" s="207"/>
      <c r="BY56" s="207"/>
      <c r="BZ56" s="207"/>
      <c r="CA56" s="207"/>
      <c r="CB56" s="207"/>
      <c r="CC56" s="207"/>
      <c r="CD56" s="207"/>
      <c r="CE56" s="207"/>
      <c r="CF56" s="207"/>
      <c r="CG56" s="207"/>
      <c r="CH56" s="207"/>
      <c r="CI56" s="207"/>
      <c r="CJ56" s="207"/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7"/>
      <c r="CY56" s="207"/>
      <c r="CZ56" s="207"/>
      <c r="DA56" s="207"/>
      <c r="DB56" s="207"/>
      <c r="DC56" s="207"/>
      <c r="DD56" s="207"/>
      <c r="DE56" s="207"/>
      <c r="DF56" s="207"/>
      <c r="DG56" s="207"/>
      <c r="DH56" s="207"/>
      <c r="DI56" s="207"/>
      <c r="DJ56" s="207"/>
      <c r="DK56" s="207"/>
      <c r="DL56" s="207"/>
      <c r="DM56" s="207"/>
      <c r="DN56" s="207"/>
      <c r="DO56" s="207"/>
      <c r="DP56" s="207"/>
      <c r="DQ56" s="207"/>
      <c r="DR56" s="207"/>
      <c r="DS56" s="207"/>
      <c r="DT56" s="207"/>
      <c r="DU56" s="207"/>
      <c r="DV56" s="207"/>
      <c r="DW56" s="207"/>
      <c r="DX56" s="207"/>
      <c r="DY56" s="207"/>
      <c r="DZ56" s="207"/>
      <c r="EA56" s="207"/>
      <c r="EB56" s="207"/>
      <c r="EC56" s="207"/>
      <c r="ED56" s="207"/>
      <c r="EE56" s="207"/>
      <c r="EF56" s="207"/>
      <c r="EG56" s="207"/>
      <c r="EH56" s="207"/>
      <c r="EI56" s="207"/>
      <c r="EJ56" s="207"/>
      <c r="EK56" s="207"/>
      <c r="EL56" s="207"/>
      <c r="EM56" s="207"/>
      <c r="EN56" s="207"/>
      <c r="EO56" s="207"/>
      <c r="EP56" s="207"/>
      <c r="EQ56" s="207"/>
      <c r="ER56" s="207"/>
      <c r="ES56" s="207"/>
      <c r="ET56" s="207"/>
      <c r="EU56" s="207"/>
      <c r="EV56" s="207"/>
      <c r="EW56" s="207"/>
      <c r="EX56" s="207"/>
      <c r="EY56" s="207"/>
      <c r="EZ56" s="207"/>
      <c r="FA56" s="207"/>
      <c r="FB56" s="207"/>
      <c r="FC56" s="207"/>
      <c r="FD56" s="207"/>
      <c r="FE56" s="207"/>
      <c r="FF56" s="207"/>
      <c r="FG56" s="207"/>
      <c r="FH56" s="207"/>
      <c r="FI56" s="207"/>
      <c r="FJ56" s="207"/>
      <c r="FK56" s="207"/>
      <c r="FL56" s="207"/>
      <c r="FM56" s="207"/>
      <c r="FN56" s="207"/>
      <c r="FO56" s="207"/>
      <c r="FP56" s="207"/>
      <c r="FQ56" s="207"/>
      <c r="FR56" s="207"/>
      <c r="FS56" s="207"/>
      <c r="FT56" s="207"/>
      <c r="FU56" s="207"/>
      <c r="FV56" s="207"/>
      <c r="FW56" s="207"/>
      <c r="FX56" s="207"/>
      <c r="FY56" s="207"/>
      <c r="FZ56" s="207"/>
      <c r="GA56" s="207"/>
      <c r="GB56" s="207"/>
      <c r="GC56" s="207"/>
      <c r="GD56" s="207"/>
      <c r="GE56" s="207"/>
      <c r="GF56" s="207"/>
      <c r="GG56" s="207"/>
      <c r="GH56" s="207"/>
      <c r="GI56" s="207"/>
      <c r="GJ56" s="207"/>
      <c r="GK56" s="207"/>
      <c r="GL56" s="207"/>
      <c r="GM56" s="207"/>
      <c r="GN56" s="207"/>
      <c r="GO56" s="207"/>
      <c r="GP56" s="207"/>
      <c r="GQ56" s="207"/>
      <c r="GR56" s="207"/>
      <c r="GS56" s="207"/>
      <c r="GT56" s="207"/>
      <c r="GU56" s="207"/>
      <c r="GV56" s="207"/>
      <c r="GW56" s="207"/>
      <c r="GX56" s="178"/>
      <c r="GY56" s="198"/>
    </row>
    <row r="57" spans="3:207" ht="15" customHeight="1">
      <c r="C57" s="191" t="str">
        <f>'Плановые значения'!$E31</f>
        <v>4</v>
      </c>
      <c r="E57" s="111" t="s">
        <v>1342</v>
      </c>
      <c r="F57" s="211" t="s">
        <v>1287</v>
      </c>
      <c r="G57" s="108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7"/>
      <c r="AU57" s="197"/>
      <c r="AV57" s="197"/>
      <c r="AW57" s="197"/>
      <c r="AX57" s="197"/>
      <c r="AY57" s="197"/>
      <c r="AZ57" s="197"/>
      <c r="BA57" s="197"/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7"/>
      <c r="BV57" s="197"/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7"/>
      <c r="CJ57" s="197"/>
      <c r="CK57" s="197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7"/>
      <c r="CY57" s="197"/>
      <c r="CZ57" s="197"/>
      <c r="DA57" s="197"/>
      <c r="DB57" s="197"/>
      <c r="DC57" s="197"/>
      <c r="DD57" s="197"/>
      <c r="DE57" s="197"/>
      <c r="DF57" s="197"/>
      <c r="DG57" s="197"/>
      <c r="DH57" s="197"/>
      <c r="DI57" s="197"/>
      <c r="DJ57" s="197"/>
      <c r="DK57" s="197"/>
      <c r="DL57" s="197"/>
      <c r="DM57" s="197"/>
      <c r="DN57" s="197"/>
      <c r="DO57" s="197"/>
      <c r="DP57" s="197"/>
      <c r="DQ57" s="197"/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  <c r="EC57" s="197"/>
      <c r="ED57" s="197"/>
      <c r="EE57" s="197"/>
      <c r="EF57" s="197"/>
      <c r="EG57" s="197"/>
      <c r="EH57" s="197"/>
      <c r="EI57" s="197"/>
      <c r="EJ57" s="197"/>
      <c r="EK57" s="197"/>
      <c r="EL57" s="197"/>
      <c r="EM57" s="197"/>
      <c r="EN57" s="197"/>
      <c r="EO57" s="197"/>
      <c r="EP57" s="197"/>
      <c r="EQ57" s="197"/>
      <c r="ER57" s="197"/>
      <c r="ES57" s="197"/>
      <c r="ET57" s="197"/>
      <c r="EU57" s="197"/>
      <c r="EV57" s="197"/>
      <c r="EW57" s="197"/>
      <c r="EX57" s="197"/>
      <c r="EY57" s="197"/>
      <c r="EZ57" s="197"/>
      <c r="FA57" s="197"/>
      <c r="FB57" s="197"/>
      <c r="FC57" s="197"/>
      <c r="FD57" s="197"/>
      <c r="FE57" s="197"/>
      <c r="FF57" s="197"/>
      <c r="FG57" s="197"/>
      <c r="FH57" s="197"/>
      <c r="FI57" s="197"/>
      <c r="FJ57" s="197"/>
      <c r="FK57" s="197"/>
      <c r="FL57" s="197"/>
      <c r="FM57" s="197"/>
      <c r="FN57" s="197"/>
      <c r="FO57" s="197"/>
      <c r="FP57" s="197"/>
      <c r="FQ57" s="197"/>
      <c r="FR57" s="197"/>
      <c r="FS57" s="197"/>
      <c r="FT57" s="197"/>
      <c r="FU57" s="197"/>
      <c r="FV57" s="197"/>
      <c r="FW57" s="197"/>
      <c r="FX57" s="197"/>
      <c r="FY57" s="197"/>
      <c r="FZ57" s="197"/>
      <c r="GA57" s="197"/>
      <c r="GB57" s="197"/>
      <c r="GC57" s="197"/>
      <c r="GD57" s="197"/>
      <c r="GE57" s="197"/>
      <c r="GF57" s="197"/>
      <c r="GG57" s="197"/>
      <c r="GH57" s="197"/>
      <c r="GI57" s="197"/>
      <c r="GJ57" s="197"/>
      <c r="GK57" s="197"/>
      <c r="GL57" s="197"/>
      <c r="GM57" s="197"/>
      <c r="GN57" s="197"/>
      <c r="GO57" s="197"/>
      <c r="GP57" s="197"/>
      <c r="GQ57" s="197"/>
      <c r="GR57" s="197"/>
      <c r="GS57" s="197"/>
      <c r="GT57" s="197"/>
      <c r="GU57" s="197"/>
      <c r="GV57" s="197"/>
      <c r="GW57" s="197"/>
      <c r="GX57" s="226"/>
      <c r="GY57" s="198"/>
    </row>
    <row r="58" spans="3:207" ht="35.1" customHeight="1">
      <c r="C58" s="191" t="str">
        <f>'Плановые значения'!$E32</f>
        <v>4.1</v>
      </c>
      <c r="E58" s="111" t="s">
        <v>1290</v>
      </c>
      <c r="F58" s="199" t="s">
        <v>1291</v>
      </c>
      <c r="G58" s="114" t="s">
        <v>1288</v>
      </c>
      <c r="H58" s="119"/>
      <c r="I58" s="117"/>
      <c r="J58" s="118">
        <v>0</v>
      </c>
      <c r="K58" s="148">
        <v>0</v>
      </c>
      <c r="L58" s="148">
        <v>0</v>
      </c>
      <c r="M58" s="239"/>
      <c r="N58" s="239"/>
      <c r="O58" s="239"/>
      <c r="P58" s="239"/>
      <c r="Q58" s="239"/>
      <c r="R58" s="239"/>
      <c r="S58" s="239"/>
      <c r="T58" s="239"/>
      <c r="U58" s="239"/>
      <c r="V58" s="239"/>
      <c r="W58" s="239"/>
      <c r="X58" s="239"/>
      <c r="Y58" s="239"/>
      <c r="Z58" s="239"/>
      <c r="AA58" s="239"/>
      <c r="AB58" s="239"/>
      <c r="AC58" s="239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  <c r="BG58" s="239"/>
      <c r="BH58" s="148">
        <v>0</v>
      </c>
      <c r="BI58" s="148">
        <v>0</v>
      </c>
      <c r="BJ58" s="239"/>
      <c r="BK58" s="239"/>
      <c r="BL58" s="239"/>
      <c r="BM58" s="239"/>
      <c r="BN58" s="239"/>
      <c r="BO58" s="239"/>
      <c r="BP58" s="239"/>
      <c r="BQ58" s="239"/>
      <c r="BR58" s="239"/>
      <c r="BS58" s="239"/>
      <c r="BT58" s="239"/>
      <c r="BU58" s="239"/>
      <c r="BV58" s="239"/>
      <c r="BW58" s="239"/>
      <c r="BX58" s="239"/>
      <c r="BY58" s="239"/>
      <c r="BZ58" s="239"/>
      <c r="CA58" s="239"/>
      <c r="CB58" s="239"/>
      <c r="CC58" s="239"/>
      <c r="CD58" s="239"/>
      <c r="CE58" s="239"/>
      <c r="CF58" s="239"/>
      <c r="CG58" s="239"/>
      <c r="CH58" s="239"/>
      <c r="CI58" s="239"/>
      <c r="CJ58" s="239"/>
      <c r="CK58" s="239"/>
      <c r="CL58" s="239"/>
      <c r="CM58" s="239"/>
      <c r="CN58" s="239"/>
      <c r="CO58" s="239"/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149">
        <f t="shared" ref="DE58:DE63" si="0">BH58-K58</f>
        <v>0</v>
      </c>
      <c r="DF58" s="149">
        <f t="shared" ref="DF58:DF63" si="1">BI58-L58</f>
        <v>0</v>
      </c>
      <c r="DG58" s="239"/>
      <c r="DH58" s="239"/>
      <c r="DI58" s="239"/>
      <c r="DJ58" s="239"/>
      <c r="DK58" s="239"/>
      <c r="DL58" s="239"/>
      <c r="DM58" s="239"/>
      <c r="DN58" s="239"/>
      <c r="DO58" s="239"/>
      <c r="DP58" s="239"/>
      <c r="DQ58" s="239"/>
      <c r="DR58" s="239"/>
      <c r="DS58" s="239"/>
      <c r="DT58" s="239"/>
      <c r="DU58" s="239"/>
      <c r="DV58" s="239"/>
      <c r="DW58" s="239"/>
      <c r="DX58" s="239"/>
      <c r="DY58" s="239"/>
      <c r="DZ58" s="239"/>
      <c r="EA58" s="239"/>
      <c r="EB58" s="239"/>
      <c r="EC58" s="239"/>
      <c r="ED58" s="239"/>
      <c r="EE58" s="239"/>
      <c r="EF58" s="239"/>
      <c r="EG58" s="239"/>
      <c r="EH58" s="239"/>
      <c r="EI58" s="239"/>
      <c r="EJ58" s="239"/>
      <c r="EK58" s="239"/>
      <c r="EL58" s="239"/>
      <c r="EM58" s="239"/>
      <c r="EN58" s="239"/>
      <c r="EO58" s="239"/>
      <c r="EP58" s="239"/>
      <c r="EQ58" s="239"/>
      <c r="ER58" s="239"/>
      <c r="ES58" s="239"/>
      <c r="ET58" s="239"/>
      <c r="EU58" s="239"/>
      <c r="EV58" s="239"/>
      <c r="EW58" s="239"/>
      <c r="EX58" s="239"/>
      <c r="EY58" s="239"/>
      <c r="EZ58" s="239"/>
      <c r="FA58" s="239"/>
      <c r="FB58" s="149">
        <f t="shared" ref="FB58:FB63" si="2">IF(ISERROR(BH58/K58),0,IF(BH58&gt;=100,0,BH58/K58*100))</f>
        <v>0</v>
      </c>
      <c r="FC58" s="149">
        <f t="shared" ref="FC58:FC63" si="3">IF(ISERROR(BI58/L58),0,IF(BI58&gt;=100,0,BI58/L58*100))</f>
        <v>0</v>
      </c>
      <c r="FD58" s="239"/>
      <c r="FE58" s="239"/>
      <c r="FF58" s="239"/>
      <c r="FG58" s="239"/>
      <c r="FH58" s="239"/>
      <c r="FI58" s="239"/>
      <c r="FJ58" s="239"/>
      <c r="FK58" s="239"/>
      <c r="FL58" s="239"/>
      <c r="FM58" s="239"/>
      <c r="FN58" s="239"/>
      <c r="FO58" s="239"/>
      <c r="FP58" s="239"/>
      <c r="FQ58" s="239"/>
      <c r="FR58" s="239"/>
      <c r="FS58" s="239"/>
      <c r="FT58" s="239"/>
      <c r="FU58" s="239"/>
      <c r="FV58" s="239"/>
      <c r="FW58" s="239"/>
      <c r="FX58" s="239"/>
      <c r="FY58" s="239"/>
      <c r="FZ58" s="239"/>
      <c r="GA58" s="239"/>
      <c r="GB58" s="239"/>
      <c r="GC58" s="239"/>
      <c r="GD58" s="239"/>
      <c r="GE58" s="239"/>
      <c r="GF58" s="239"/>
      <c r="GG58" s="239"/>
      <c r="GH58" s="239"/>
      <c r="GI58" s="239"/>
      <c r="GJ58" s="239"/>
      <c r="GK58" s="239"/>
      <c r="GL58" s="239"/>
      <c r="GM58" s="239"/>
      <c r="GN58" s="239"/>
      <c r="GO58" s="239"/>
      <c r="GP58" s="239"/>
      <c r="GQ58" s="239"/>
      <c r="GR58" s="239"/>
      <c r="GS58" s="239"/>
      <c r="GT58" s="239"/>
      <c r="GU58" s="239"/>
      <c r="GV58" s="239"/>
      <c r="GW58" s="239"/>
      <c r="GX58" s="241"/>
      <c r="GY58" s="198"/>
    </row>
    <row r="59" spans="3:207" ht="35.1" customHeight="1">
      <c r="C59" s="191" t="str">
        <f>'Плановые значения'!$E33</f>
        <v>4.2</v>
      </c>
      <c r="E59" s="111" t="s">
        <v>1292</v>
      </c>
      <c r="F59" s="199" t="s">
        <v>1293</v>
      </c>
      <c r="G59" s="114" t="s">
        <v>1288</v>
      </c>
      <c r="H59" s="146"/>
      <c r="I59" s="147"/>
      <c r="J59" s="145">
        <v>100</v>
      </c>
      <c r="K59" s="149">
        <f>INDEX('Плановые значения'!$8:$38,MATCH(Показатели!$E59,'Плановые значения'!$E$8:$E$38,0),MATCH(Показатели!K$26,'Плановые значения'!$7:$7,0))</f>
        <v>100</v>
      </c>
      <c r="L59" s="149">
        <f>INDEX('Плановые значения'!$8:$38,MATCH(Показатели!$E59,'Плановые значения'!$E$8:$E$38,0),MATCH(Показатели!L$26,'Плановые значения'!$7:$7,0))</f>
        <v>100</v>
      </c>
      <c r="M59" s="239"/>
      <c r="N59" s="239"/>
      <c r="O59" s="239"/>
      <c r="P59" s="239"/>
      <c r="Q59" s="239"/>
      <c r="R59" s="239"/>
      <c r="S59" s="239"/>
      <c r="T59" s="239"/>
      <c r="U59" s="239"/>
      <c r="V59" s="239"/>
      <c r="W59" s="239"/>
      <c r="X59" s="239"/>
      <c r="Y59" s="239"/>
      <c r="Z59" s="239"/>
      <c r="AA59" s="239"/>
      <c r="AB59" s="239"/>
      <c r="AC59" s="239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  <c r="BG59" s="239"/>
      <c r="BH59" s="118">
        <v>100</v>
      </c>
      <c r="BI59" s="118">
        <v>100</v>
      </c>
      <c r="BJ59" s="239"/>
      <c r="BK59" s="239"/>
      <c r="BL59" s="239"/>
      <c r="BM59" s="239"/>
      <c r="BN59" s="239"/>
      <c r="BO59" s="239"/>
      <c r="BP59" s="239"/>
      <c r="BQ59" s="239"/>
      <c r="BR59" s="239"/>
      <c r="BS59" s="239"/>
      <c r="BT59" s="239"/>
      <c r="BU59" s="239"/>
      <c r="BV59" s="239"/>
      <c r="BW59" s="239"/>
      <c r="BX59" s="239"/>
      <c r="BY59" s="239"/>
      <c r="BZ59" s="239"/>
      <c r="CA59" s="239"/>
      <c r="CB59" s="239"/>
      <c r="CC59" s="239"/>
      <c r="CD59" s="239"/>
      <c r="CE59" s="239"/>
      <c r="CF59" s="239"/>
      <c r="CG59" s="239"/>
      <c r="CH59" s="239"/>
      <c r="CI59" s="239"/>
      <c r="CJ59" s="239"/>
      <c r="CK59" s="239"/>
      <c r="CL59" s="239"/>
      <c r="CM59" s="239"/>
      <c r="CN59" s="239"/>
      <c r="CO59" s="239"/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149">
        <f t="shared" si="0"/>
        <v>0</v>
      </c>
      <c r="DF59" s="149">
        <f t="shared" si="1"/>
        <v>0</v>
      </c>
      <c r="DG59" s="239"/>
      <c r="DH59" s="239"/>
      <c r="DI59" s="239"/>
      <c r="DJ59" s="239"/>
      <c r="DK59" s="239"/>
      <c r="DL59" s="239"/>
      <c r="DM59" s="239"/>
      <c r="DN59" s="239"/>
      <c r="DO59" s="239"/>
      <c r="DP59" s="239"/>
      <c r="DQ59" s="239"/>
      <c r="DR59" s="239"/>
      <c r="DS59" s="239"/>
      <c r="DT59" s="239"/>
      <c r="DU59" s="239"/>
      <c r="DV59" s="239"/>
      <c r="DW59" s="239"/>
      <c r="DX59" s="239"/>
      <c r="DY59" s="239"/>
      <c r="DZ59" s="239"/>
      <c r="EA59" s="239"/>
      <c r="EB59" s="239"/>
      <c r="EC59" s="239"/>
      <c r="ED59" s="239"/>
      <c r="EE59" s="239"/>
      <c r="EF59" s="239"/>
      <c r="EG59" s="239"/>
      <c r="EH59" s="239"/>
      <c r="EI59" s="239"/>
      <c r="EJ59" s="239"/>
      <c r="EK59" s="239"/>
      <c r="EL59" s="239"/>
      <c r="EM59" s="239"/>
      <c r="EN59" s="239"/>
      <c r="EO59" s="239"/>
      <c r="EP59" s="239"/>
      <c r="EQ59" s="239"/>
      <c r="ER59" s="239"/>
      <c r="ES59" s="239"/>
      <c r="ET59" s="239"/>
      <c r="EU59" s="239"/>
      <c r="EV59" s="239"/>
      <c r="EW59" s="239"/>
      <c r="EX59" s="239"/>
      <c r="EY59" s="239"/>
      <c r="EZ59" s="239"/>
      <c r="FA59" s="239"/>
      <c r="FB59" s="149">
        <f t="shared" si="2"/>
        <v>0</v>
      </c>
      <c r="FC59" s="149">
        <f t="shared" si="3"/>
        <v>0</v>
      </c>
      <c r="FD59" s="239"/>
      <c r="FE59" s="239"/>
      <c r="FF59" s="239"/>
      <c r="FG59" s="239"/>
      <c r="FH59" s="239"/>
      <c r="FI59" s="239"/>
      <c r="FJ59" s="239"/>
      <c r="FK59" s="239"/>
      <c r="FL59" s="239"/>
      <c r="FM59" s="239"/>
      <c r="FN59" s="239"/>
      <c r="FO59" s="239"/>
      <c r="FP59" s="239"/>
      <c r="FQ59" s="239"/>
      <c r="FR59" s="239"/>
      <c r="FS59" s="239"/>
      <c r="FT59" s="239"/>
      <c r="FU59" s="239"/>
      <c r="FV59" s="239"/>
      <c r="FW59" s="239"/>
      <c r="FX59" s="239"/>
      <c r="FY59" s="239"/>
      <c r="FZ59" s="239"/>
      <c r="GA59" s="239"/>
      <c r="GB59" s="239"/>
      <c r="GC59" s="239"/>
      <c r="GD59" s="239"/>
      <c r="GE59" s="239"/>
      <c r="GF59" s="239"/>
      <c r="GG59" s="239"/>
      <c r="GH59" s="239"/>
      <c r="GI59" s="239"/>
      <c r="GJ59" s="239"/>
      <c r="GK59" s="239"/>
      <c r="GL59" s="239"/>
      <c r="GM59" s="239"/>
      <c r="GN59" s="239"/>
      <c r="GO59" s="239"/>
      <c r="GP59" s="239"/>
      <c r="GQ59" s="239"/>
      <c r="GR59" s="239"/>
      <c r="GS59" s="239"/>
      <c r="GT59" s="239"/>
      <c r="GU59" s="239"/>
      <c r="GV59" s="239"/>
      <c r="GW59" s="239"/>
      <c r="GX59" s="241"/>
      <c r="GY59" s="198"/>
    </row>
    <row r="60" spans="3:207" ht="45" customHeight="1">
      <c r="C60" s="191" t="str">
        <f>'Плановые значения'!$E34</f>
        <v>4.3</v>
      </c>
      <c r="E60" s="111" t="s">
        <v>1294</v>
      </c>
      <c r="F60" s="199" t="s">
        <v>1295</v>
      </c>
      <c r="G60" s="114" t="s">
        <v>1288</v>
      </c>
      <c r="H60" s="146"/>
      <c r="I60" s="147"/>
      <c r="J60" s="145">
        <v>0</v>
      </c>
      <c r="K60" s="149">
        <f>INDEX('Плановые значения'!$8:$38,MATCH(Показатели!$E60,'Плановые значения'!$E$8:$E$38,0),MATCH(Показатели!K$26,'Плановые значения'!$7:$7,0))</f>
        <v>25</v>
      </c>
      <c r="L60" s="149">
        <f>INDEX('Плановые значения'!$8:$38,MATCH(Показатели!$E60,'Плановые значения'!$E$8:$E$38,0),MATCH(Показатели!L$26,'Плановые значения'!$7:$7,0))</f>
        <v>25</v>
      </c>
      <c r="M60" s="239"/>
      <c r="N60" s="239"/>
      <c r="O60" s="239"/>
      <c r="P60" s="239"/>
      <c r="Q60" s="239"/>
      <c r="R60" s="239"/>
      <c r="S60" s="239"/>
      <c r="T60" s="239"/>
      <c r="U60" s="239"/>
      <c r="V60" s="239"/>
      <c r="W60" s="239"/>
      <c r="X60" s="239"/>
      <c r="Y60" s="239"/>
      <c r="Z60" s="239"/>
      <c r="AA60" s="239"/>
      <c r="AB60" s="239"/>
      <c r="AC60" s="239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  <c r="BG60" s="239"/>
      <c r="BH60" s="118">
        <v>0</v>
      </c>
      <c r="BI60" s="118">
        <v>0</v>
      </c>
      <c r="BJ60" s="239"/>
      <c r="BK60" s="239"/>
      <c r="BL60" s="239"/>
      <c r="BM60" s="239"/>
      <c r="BN60" s="239"/>
      <c r="BO60" s="239"/>
      <c r="BP60" s="239"/>
      <c r="BQ60" s="239"/>
      <c r="BR60" s="239"/>
      <c r="BS60" s="239"/>
      <c r="BT60" s="239"/>
      <c r="BU60" s="239"/>
      <c r="BV60" s="239"/>
      <c r="BW60" s="239"/>
      <c r="BX60" s="239"/>
      <c r="BY60" s="239"/>
      <c r="BZ60" s="239"/>
      <c r="CA60" s="239"/>
      <c r="CB60" s="239"/>
      <c r="CC60" s="239"/>
      <c r="CD60" s="239"/>
      <c r="CE60" s="239"/>
      <c r="CF60" s="239"/>
      <c r="CG60" s="239"/>
      <c r="CH60" s="239"/>
      <c r="CI60" s="239"/>
      <c r="CJ60" s="239"/>
      <c r="CK60" s="239"/>
      <c r="CL60" s="239"/>
      <c r="CM60" s="239"/>
      <c r="CN60" s="239"/>
      <c r="CO60" s="239"/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149">
        <f t="shared" si="0"/>
        <v>-25</v>
      </c>
      <c r="DF60" s="149">
        <f t="shared" si="1"/>
        <v>-25</v>
      </c>
      <c r="DG60" s="239"/>
      <c r="DH60" s="239"/>
      <c r="DI60" s="239"/>
      <c r="DJ60" s="239"/>
      <c r="DK60" s="239"/>
      <c r="DL60" s="239"/>
      <c r="DM60" s="239"/>
      <c r="DN60" s="239"/>
      <c r="DO60" s="239"/>
      <c r="DP60" s="239"/>
      <c r="DQ60" s="239"/>
      <c r="DR60" s="239"/>
      <c r="DS60" s="239"/>
      <c r="DT60" s="239"/>
      <c r="DU60" s="239"/>
      <c r="DV60" s="239"/>
      <c r="DW60" s="239"/>
      <c r="DX60" s="239"/>
      <c r="DY60" s="239"/>
      <c r="DZ60" s="239"/>
      <c r="EA60" s="239"/>
      <c r="EB60" s="239"/>
      <c r="EC60" s="239"/>
      <c r="ED60" s="239"/>
      <c r="EE60" s="239"/>
      <c r="EF60" s="239"/>
      <c r="EG60" s="239"/>
      <c r="EH60" s="239"/>
      <c r="EI60" s="239"/>
      <c r="EJ60" s="239"/>
      <c r="EK60" s="239"/>
      <c r="EL60" s="239"/>
      <c r="EM60" s="239"/>
      <c r="EN60" s="239"/>
      <c r="EO60" s="239"/>
      <c r="EP60" s="239"/>
      <c r="EQ60" s="239"/>
      <c r="ER60" s="239"/>
      <c r="ES60" s="239"/>
      <c r="ET60" s="239"/>
      <c r="EU60" s="239"/>
      <c r="EV60" s="239"/>
      <c r="EW60" s="239"/>
      <c r="EX60" s="239"/>
      <c r="EY60" s="239"/>
      <c r="EZ60" s="239"/>
      <c r="FA60" s="239"/>
      <c r="FB60" s="149">
        <f t="shared" si="2"/>
        <v>0</v>
      </c>
      <c r="FC60" s="149">
        <f t="shared" si="3"/>
        <v>0</v>
      </c>
      <c r="FD60" s="239"/>
      <c r="FE60" s="239"/>
      <c r="FF60" s="239"/>
      <c r="FG60" s="239"/>
      <c r="FH60" s="239"/>
      <c r="FI60" s="239"/>
      <c r="FJ60" s="239"/>
      <c r="FK60" s="239"/>
      <c r="FL60" s="239"/>
      <c r="FM60" s="239"/>
      <c r="FN60" s="239"/>
      <c r="FO60" s="239"/>
      <c r="FP60" s="239"/>
      <c r="FQ60" s="239"/>
      <c r="FR60" s="239"/>
      <c r="FS60" s="239"/>
      <c r="FT60" s="239"/>
      <c r="FU60" s="239"/>
      <c r="FV60" s="239"/>
      <c r="FW60" s="239"/>
      <c r="FX60" s="239"/>
      <c r="FY60" s="239"/>
      <c r="FZ60" s="239"/>
      <c r="GA60" s="239"/>
      <c r="GB60" s="239"/>
      <c r="GC60" s="239"/>
      <c r="GD60" s="239"/>
      <c r="GE60" s="239"/>
      <c r="GF60" s="239"/>
      <c r="GG60" s="239"/>
      <c r="GH60" s="239"/>
      <c r="GI60" s="239"/>
      <c r="GJ60" s="239"/>
      <c r="GK60" s="239"/>
      <c r="GL60" s="239"/>
      <c r="GM60" s="239"/>
      <c r="GN60" s="239"/>
      <c r="GO60" s="239"/>
      <c r="GP60" s="239"/>
      <c r="GQ60" s="239"/>
      <c r="GR60" s="239"/>
      <c r="GS60" s="239"/>
      <c r="GT60" s="239"/>
      <c r="GU60" s="239"/>
      <c r="GV60" s="239"/>
      <c r="GW60" s="239"/>
      <c r="GX60" s="241"/>
      <c r="GY60" s="198"/>
    </row>
    <row r="61" spans="3:207" ht="35.1" customHeight="1">
      <c r="C61" s="191" t="str">
        <f>'Плановые значения'!$E35</f>
        <v>4.4</v>
      </c>
      <c r="E61" s="111" t="s">
        <v>1296</v>
      </c>
      <c r="F61" s="199" t="s">
        <v>1297</v>
      </c>
      <c r="G61" s="114" t="s">
        <v>1288</v>
      </c>
      <c r="H61" s="146"/>
      <c r="I61" s="147"/>
      <c r="J61" s="145">
        <v>0</v>
      </c>
      <c r="K61" s="149">
        <f>INDEX('Плановые значения'!$8:$38,MATCH(Показатели!$E61,'Плановые значения'!$E$8:$E$38,0),MATCH(Показатели!K$26,'Плановые значения'!$7:$7,0))</f>
        <v>75</v>
      </c>
      <c r="L61" s="149">
        <f>INDEX('Плановые значения'!$8:$38,MATCH(Показатели!$E61,'Плановые значения'!$E$8:$E$38,0),MATCH(Показатели!L$26,'Плановые значения'!$7:$7,0))</f>
        <v>75</v>
      </c>
      <c r="M61" s="239"/>
      <c r="N61" s="239"/>
      <c r="O61" s="239"/>
      <c r="P61" s="239"/>
      <c r="Q61" s="239"/>
      <c r="R61" s="239"/>
      <c r="S61" s="239"/>
      <c r="T61" s="239"/>
      <c r="U61" s="239"/>
      <c r="V61" s="239"/>
      <c r="W61" s="239"/>
      <c r="X61" s="239"/>
      <c r="Y61" s="239"/>
      <c r="Z61" s="239"/>
      <c r="AA61" s="239"/>
      <c r="AB61" s="239"/>
      <c r="AC61" s="239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239"/>
      <c r="AY61" s="239"/>
      <c r="AZ61" s="239"/>
      <c r="BA61" s="239"/>
      <c r="BB61" s="239"/>
      <c r="BC61" s="239"/>
      <c r="BD61" s="239"/>
      <c r="BE61" s="239"/>
      <c r="BF61" s="239"/>
      <c r="BG61" s="239"/>
      <c r="BH61" s="118">
        <v>80</v>
      </c>
      <c r="BI61" s="118">
        <v>85</v>
      </c>
      <c r="BJ61" s="239"/>
      <c r="BK61" s="239"/>
      <c r="BL61" s="239"/>
      <c r="BM61" s="239"/>
      <c r="BN61" s="239"/>
      <c r="BO61" s="239"/>
      <c r="BP61" s="239"/>
      <c r="BQ61" s="239"/>
      <c r="BR61" s="239"/>
      <c r="BS61" s="239"/>
      <c r="BT61" s="239"/>
      <c r="BU61" s="239"/>
      <c r="BV61" s="239"/>
      <c r="BW61" s="239"/>
      <c r="BX61" s="239"/>
      <c r="BY61" s="239"/>
      <c r="BZ61" s="239"/>
      <c r="CA61" s="239"/>
      <c r="CB61" s="239"/>
      <c r="CC61" s="239"/>
      <c r="CD61" s="239"/>
      <c r="CE61" s="239"/>
      <c r="CF61" s="239"/>
      <c r="CG61" s="239"/>
      <c r="CH61" s="239"/>
      <c r="CI61" s="239"/>
      <c r="CJ61" s="239"/>
      <c r="CK61" s="239"/>
      <c r="CL61" s="239"/>
      <c r="CM61" s="239"/>
      <c r="CN61" s="239"/>
      <c r="CO61" s="239"/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149">
        <f t="shared" si="0"/>
        <v>5</v>
      </c>
      <c r="DF61" s="149">
        <f t="shared" si="1"/>
        <v>10</v>
      </c>
      <c r="DG61" s="239"/>
      <c r="DH61" s="239"/>
      <c r="DI61" s="239"/>
      <c r="DJ61" s="239"/>
      <c r="DK61" s="239"/>
      <c r="DL61" s="239"/>
      <c r="DM61" s="239"/>
      <c r="DN61" s="239"/>
      <c r="DO61" s="239"/>
      <c r="DP61" s="239"/>
      <c r="DQ61" s="239"/>
      <c r="DR61" s="239"/>
      <c r="DS61" s="239"/>
      <c r="DT61" s="239"/>
      <c r="DU61" s="239"/>
      <c r="DV61" s="239"/>
      <c r="DW61" s="239"/>
      <c r="DX61" s="239"/>
      <c r="DY61" s="239"/>
      <c r="DZ61" s="239"/>
      <c r="EA61" s="239"/>
      <c r="EB61" s="239"/>
      <c r="EC61" s="239"/>
      <c r="ED61" s="239"/>
      <c r="EE61" s="239"/>
      <c r="EF61" s="239"/>
      <c r="EG61" s="239"/>
      <c r="EH61" s="239"/>
      <c r="EI61" s="239"/>
      <c r="EJ61" s="239"/>
      <c r="EK61" s="239"/>
      <c r="EL61" s="239"/>
      <c r="EM61" s="239"/>
      <c r="EN61" s="239"/>
      <c r="EO61" s="239"/>
      <c r="EP61" s="239"/>
      <c r="EQ61" s="239"/>
      <c r="ER61" s="239"/>
      <c r="ES61" s="239"/>
      <c r="ET61" s="239"/>
      <c r="EU61" s="239"/>
      <c r="EV61" s="239"/>
      <c r="EW61" s="239"/>
      <c r="EX61" s="239"/>
      <c r="EY61" s="239"/>
      <c r="EZ61" s="239"/>
      <c r="FA61" s="239"/>
      <c r="FB61" s="149">
        <f t="shared" si="2"/>
        <v>106.66666666666667</v>
      </c>
      <c r="FC61" s="149">
        <f t="shared" si="3"/>
        <v>113.33333333333333</v>
      </c>
      <c r="FD61" s="239"/>
      <c r="FE61" s="239"/>
      <c r="FF61" s="239"/>
      <c r="FG61" s="239"/>
      <c r="FH61" s="239"/>
      <c r="FI61" s="239"/>
      <c r="FJ61" s="239"/>
      <c r="FK61" s="239"/>
      <c r="FL61" s="239"/>
      <c r="FM61" s="239"/>
      <c r="FN61" s="239"/>
      <c r="FO61" s="239"/>
      <c r="FP61" s="239"/>
      <c r="FQ61" s="239"/>
      <c r="FR61" s="239"/>
      <c r="FS61" s="239"/>
      <c r="FT61" s="239"/>
      <c r="FU61" s="239"/>
      <c r="FV61" s="239"/>
      <c r="FW61" s="239"/>
      <c r="FX61" s="239"/>
      <c r="FY61" s="239"/>
      <c r="FZ61" s="239"/>
      <c r="GA61" s="239"/>
      <c r="GB61" s="239"/>
      <c r="GC61" s="239"/>
      <c r="GD61" s="239"/>
      <c r="GE61" s="239"/>
      <c r="GF61" s="239"/>
      <c r="GG61" s="239"/>
      <c r="GH61" s="239"/>
      <c r="GI61" s="239"/>
      <c r="GJ61" s="239"/>
      <c r="GK61" s="239"/>
      <c r="GL61" s="239"/>
      <c r="GM61" s="239"/>
      <c r="GN61" s="239"/>
      <c r="GO61" s="239"/>
      <c r="GP61" s="239"/>
      <c r="GQ61" s="239"/>
      <c r="GR61" s="239"/>
      <c r="GS61" s="239"/>
      <c r="GT61" s="239"/>
      <c r="GU61" s="239"/>
      <c r="GV61" s="239"/>
      <c r="GW61" s="239"/>
      <c r="GX61" s="241"/>
      <c r="GY61" s="198"/>
    </row>
    <row r="62" spans="3:207" ht="24.95" customHeight="1">
      <c r="C62" s="191" t="str">
        <f>'Плановые значения'!$E36</f>
        <v>4.5</v>
      </c>
      <c r="E62" s="111" t="s">
        <v>1298</v>
      </c>
      <c r="F62" s="199" t="s">
        <v>1299</v>
      </c>
      <c r="G62" s="114" t="s">
        <v>1288</v>
      </c>
      <c r="H62" s="146"/>
      <c r="I62" s="147"/>
      <c r="J62" s="145">
        <v>0</v>
      </c>
      <c r="K62" s="149">
        <f>INDEX('Плановые значения'!$8:$38,MATCH(Показатели!$E62,'Плановые значения'!$E$8:$E$38,0),MATCH(Показатели!K$26,'Плановые значения'!$7:$7,0))</f>
        <v>100</v>
      </c>
      <c r="L62" s="149">
        <f>INDEX('Плановые значения'!$8:$38,MATCH(Показатели!$E62,'Плановые значения'!$E$8:$E$38,0),MATCH(Показатели!L$26,'Плановые значения'!$7:$7,0))</f>
        <v>100</v>
      </c>
      <c r="M62" s="239"/>
      <c r="N62" s="239"/>
      <c r="O62" s="239"/>
      <c r="P62" s="239"/>
      <c r="Q62" s="239"/>
      <c r="R62" s="239"/>
      <c r="S62" s="239"/>
      <c r="T62" s="239"/>
      <c r="U62" s="239"/>
      <c r="V62" s="239"/>
      <c r="W62" s="239"/>
      <c r="X62" s="239"/>
      <c r="Y62" s="239"/>
      <c r="Z62" s="239"/>
      <c r="AA62" s="239"/>
      <c r="AB62" s="239"/>
      <c r="AC62" s="239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239"/>
      <c r="AY62" s="239"/>
      <c r="AZ62" s="239"/>
      <c r="BA62" s="239"/>
      <c r="BB62" s="239"/>
      <c r="BC62" s="239"/>
      <c r="BD62" s="239"/>
      <c r="BE62" s="239"/>
      <c r="BF62" s="239"/>
      <c r="BG62" s="239"/>
      <c r="BH62" s="118">
        <v>100</v>
      </c>
      <c r="BI62" s="118">
        <v>100</v>
      </c>
      <c r="BJ62" s="239"/>
      <c r="BK62" s="239"/>
      <c r="BL62" s="239"/>
      <c r="BM62" s="239"/>
      <c r="BN62" s="239"/>
      <c r="BO62" s="239"/>
      <c r="BP62" s="239"/>
      <c r="BQ62" s="239"/>
      <c r="BR62" s="239"/>
      <c r="BS62" s="239"/>
      <c r="BT62" s="239"/>
      <c r="BU62" s="239"/>
      <c r="BV62" s="239"/>
      <c r="BW62" s="239"/>
      <c r="BX62" s="239"/>
      <c r="BY62" s="239"/>
      <c r="BZ62" s="239"/>
      <c r="CA62" s="239"/>
      <c r="CB62" s="239"/>
      <c r="CC62" s="239"/>
      <c r="CD62" s="239"/>
      <c r="CE62" s="239"/>
      <c r="CF62" s="239"/>
      <c r="CG62" s="239"/>
      <c r="CH62" s="239"/>
      <c r="CI62" s="239"/>
      <c r="CJ62" s="239"/>
      <c r="CK62" s="239"/>
      <c r="CL62" s="239"/>
      <c r="CM62" s="239"/>
      <c r="CN62" s="239"/>
      <c r="CO62" s="239"/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149">
        <f t="shared" si="0"/>
        <v>0</v>
      </c>
      <c r="DF62" s="149">
        <f t="shared" si="1"/>
        <v>0</v>
      </c>
      <c r="DG62" s="239"/>
      <c r="DH62" s="239"/>
      <c r="DI62" s="239"/>
      <c r="DJ62" s="239"/>
      <c r="DK62" s="239"/>
      <c r="DL62" s="239"/>
      <c r="DM62" s="239"/>
      <c r="DN62" s="239"/>
      <c r="DO62" s="239"/>
      <c r="DP62" s="239"/>
      <c r="DQ62" s="239"/>
      <c r="DR62" s="239"/>
      <c r="DS62" s="239"/>
      <c r="DT62" s="239"/>
      <c r="DU62" s="239"/>
      <c r="DV62" s="239"/>
      <c r="DW62" s="239"/>
      <c r="DX62" s="239"/>
      <c r="DY62" s="239"/>
      <c r="DZ62" s="239"/>
      <c r="EA62" s="239"/>
      <c r="EB62" s="239"/>
      <c r="EC62" s="239"/>
      <c r="ED62" s="239"/>
      <c r="EE62" s="239"/>
      <c r="EF62" s="239"/>
      <c r="EG62" s="239"/>
      <c r="EH62" s="239"/>
      <c r="EI62" s="239"/>
      <c r="EJ62" s="239"/>
      <c r="EK62" s="239"/>
      <c r="EL62" s="239"/>
      <c r="EM62" s="239"/>
      <c r="EN62" s="239"/>
      <c r="EO62" s="239"/>
      <c r="EP62" s="239"/>
      <c r="EQ62" s="239"/>
      <c r="ER62" s="239"/>
      <c r="ES62" s="239"/>
      <c r="ET62" s="239"/>
      <c r="EU62" s="239"/>
      <c r="EV62" s="239"/>
      <c r="EW62" s="239"/>
      <c r="EX62" s="239"/>
      <c r="EY62" s="239"/>
      <c r="EZ62" s="239"/>
      <c r="FA62" s="239"/>
      <c r="FB62" s="149">
        <f t="shared" si="2"/>
        <v>0</v>
      </c>
      <c r="FC62" s="149">
        <f t="shared" si="3"/>
        <v>0</v>
      </c>
      <c r="FD62" s="239"/>
      <c r="FE62" s="239"/>
      <c r="FF62" s="239"/>
      <c r="FG62" s="239"/>
      <c r="FH62" s="239"/>
      <c r="FI62" s="239"/>
      <c r="FJ62" s="239"/>
      <c r="FK62" s="239"/>
      <c r="FL62" s="239"/>
      <c r="FM62" s="239"/>
      <c r="FN62" s="239"/>
      <c r="FO62" s="239"/>
      <c r="FP62" s="239"/>
      <c r="FQ62" s="239"/>
      <c r="FR62" s="239"/>
      <c r="FS62" s="239"/>
      <c r="FT62" s="239"/>
      <c r="FU62" s="239"/>
      <c r="FV62" s="239"/>
      <c r="FW62" s="239"/>
      <c r="FX62" s="239"/>
      <c r="FY62" s="239"/>
      <c r="FZ62" s="239"/>
      <c r="GA62" s="239"/>
      <c r="GB62" s="239"/>
      <c r="GC62" s="239"/>
      <c r="GD62" s="239"/>
      <c r="GE62" s="239"/>
      <c r="GF62" s="239"/>
      <c r="GG62" s="239"/>
      <c r="GH62" s="239"/>
      <c r="GI62" s="239"/>
      <c r="GJ62" s="239"/>
      <c r="GK62" s="239"/>
      <c r="GL62" s="239"/>
      <c r="GM62" s="239"/>
      <c r="GN62" s="239"/>
      <c r="GO62" s="239"/>
      <c r="GP62" s="239"/>
      <c r="GQ62" s="239"/>
      <c r="GR62" s="239"/>
      <c r="GS62" s="239"/>
      <c r="GT62" s="239"/>
      <c r="GU62" s="239"/>
      <c r="GV62" s="239"/>
      <c r="GW62" s="239"/>
      <c r="GX62" s="241"/>
      <c r="GY62" s="198"/>
    </row>
    <row r="63" spans="3:207" ht="90" customHeight="1">
      <c r="C63" s="191" t="str">
        <f>'Плановые значения'!$E37</f>
        <v>4.6</v>
      </c>
      <c r="E63" s="111" t="s">
        <v>1300</v>
      </c>
      <c r="F63" s="199" t="s">
        <v>1311</v>
      </c>
      <c r="G63" s="114" t="s">
        <v>1288</v>
      </c>
      <c r="H63" s="146"/>
      <c r="I63" s="147"/>
      <c r="J63" s="145">
        <v>100</v>
      </c>
      <c r="K63" s="149">
        <f>INDEX('Плановые значения'!$8:$38,MATCH(Показатели!$E63,'Плановые значения'!$E$8:$E$38,0),MATCH(Показатели!K$26,'Плановые значения'!$7:$7,0))</f>
        <v>100</v>
      </c>
      <c r="L63" s="149">
        <f>INDEX('Плановые значения'!$8:$38,MATCH(Показатели!$E63,'Плановые значения'!$E$8:$E$38,0),MATCH(Показатели!L$26,'Плановые значения'!$7:$7,0))</f>
        <v>100</v>
      </c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39"/>
      <c r="Y63" s="239"/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  <c r="BG63" s="239"/>
      <c r="BH63" s="118">
        <v>100</v>
      </c>
      <c r="BI63" s="118">
        <v>100</v>
      </c>
      <c r="BJ63" s="239"/>
      <c r="BK63" s="239"/>
      <c r="BL63" s="239"/>
      <c r="BM63" s="239"/>
      <c r="BN63" s="239"/>
      <c r="BO63" s="239"/>
      <c r="BP63" s="239"/>
      <c r="BQ63" s="239"/>
      <c r="BR63" s="239"/>
      <c r="BS63" s="239"/>
      <c r="BT63" s="239"/>
      <c r="BU63" s="239"/>
      <c r="BV63" s="239"/>
      <c r="BW63" s="239"/>
      <c r="BX63" s="239"/>
      <c r="BY63" s="239"/>
      <c r="BZ63" s="239"/>
      <c r="CA63" s="239"/>
      <c r="CB63" s="239"/>
      <c r="CC63" s="239"/>
      <c r="CD63" s="239"/>
      <c r="CE63" s="239"/>
      <c r="CF63" s="239"/>
      <c r="CG63" s="239"/>
      <c r="CH63" s="239"/>
      <c r="CI63" s="239"/>
      <c r="CJ63" s="239"/>
      <c r="CK63" s="239"/>
      <c r="CL63" s="239"/>
      <c r="CM63" s="239"/>
      <c r="CN63" s="239"/>
      <c r="CO63" s="239"/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149">
        <f t="shared" si="0"/>
        <v>0</v>
      </c>
      <c r="DF63" s="149">
        <f t="shared" si="1"/>
        <v>0</v>
      </c>
      <c r="DG63" s="239"/>
      <c r="DH63" s="239"/>
      <c r="DI63" s="239"/>
      <c r="DJ63" s="239"/>
      <c r="DK63" s="239"/>
      <c r="DL63" s="239"/>
      <c r="DM63" s="239"/>
      <c r="DN63" s="239"/>
      <c r="DO63" s="239"/>
      <c r="DP63" s="239"/>
      <c r="DQ63" s="239"/>
      <c r="DR63" s="239"/>
      <c r="DS63" s="239"/>
      <c r="DT63" s="239"/>
      <c r="DU63" s="239"/>
      <c r="DV63" s="239"/>
      <c r="DW63" s="239"/>
      <c r="DX63" s="239"/>
      <c r="DY63" s="239"/>
      <c r="DZ63" s="239"/>
      <c r="EA63" s="239"/>
      <c r="EB63" s="239"/>
      <c r="EC63" s="239"/>
      <c r="ED63" s="239"/>
      <c r="EE63" s="239"/>
      <c r="EF63" s="239"/>
      <c r="EG63" s="239"/>
      <c r="EH63" s="239"/>
      <c r="EI63" s="239"/>
      <c r="EJ63" s="239"/>
      <c r="EK63" s="239"/>
      <c r="EL63" s="239"/>
      <c r="EM63" s="239"/>
      <c r="EN63" s="239"/>
      <c r="EO63" s="239"/>
      <c r="EP63" s="239"/>
      <c r="EQ63" s="239"/>
      <c r="ER63" s="239"/>
      <c r="ES63" s="239"/>
      <c r="ET63" s="239"/>
      <c r="EU63" s="239"/>
      <c r="EV63" s="239"/>
      <c r="EW63" s="239"/>
      <c r="EX63" s="239"/>
      <c r="EY63" s="239"/>
      <c r="EZ63" s="239"/>
      <c r="FA63" s="239"/>
      <c r="FB63" s="149">
        <f t="shared" si="2"/>
        <v>0</v>
      </c>
      <c r="FC63" s="149">
        <f t="shared" si="3"/>
        <v>0</v>
      </c>
      <c r="FD63" s="239"/>
      <c r="FE63" s="239"/>
      <c r="FF63" s="239"/>
      <c r="FG63" s="239"/>
      <c r="FH63" s="239"/>
      <c r="FI63" s="239"/>
      <c r="FJ63" s="239"/>
      <c r="FK63" s="239"/>
      <c r="FL63" s="239"/>
      <c r="FM63" s="239"/>
      <c r="FN63" s="239"/>
      <c r="FO63" s="239"/>
      <c r="FP63" s="239"/>
      <c r="FQ63" s="239"/>
      <c r="FR63" s="239"/>
      <c r="FS63" s="239"/>
      <c r="FT63" s="239"/>
      <c r="FU63" s="239"/>
      <c r="FV63" s="239"/>
      <c r="FW63" s="239"/>
      <c r="FX63" s="239"/>
      <c r="FY63" s="239"/>
      <c r="FZ63" s="239"/>
      <c r="GA63" s="239"/>
      <c r="GB63" s="239"/>
      <c r="GC63" s="239"/>
      <c r="GD63" s="239"/>
      <c r="GE63" s="239"/>
      <c r="GF63" s="239"/>
      <c r="GG63" s="239"/>
      <c r="GH63" s="239"/>
      <c r="GI63" s="239"/>
      <c r="GJ63" s="239"/>
      <c r="GK63" s="239"/>
      <c r="GL63" s="239"/>
      <c r="GM63" s="239"/>
      <c r="GN63" s="239"/>
      <c r="GO63" s="239"/>
      <c r="GP63" s="239"/>
      <c r="GQ63" s="239"/>
      <c r="GR63" s="239"/>
      <c r="GS63" s="239"/>
      <c r="GT63" s="239"/>
      <c r="GU63" s="239"/>
      <c r="GV63" s="239"/>
      <c r="GW63" s="239"/>
      <c r="GX63" s="241"/>
      <c r="GY63" s="198"/>
    </row>
    <row r="64" spans="3:207" ht="15" customHeight="1">
      <c r="C64" s="191" t="str">
        <f>'Плановые значения'!$E38</f>
        <v>4.7</v>
      </c>
      <c r="E64" s="111" t="s">
        <v>1303</v>
      </c>
      <c r="F64" s="210" t="s">
        <v>1302</v>
      </c>
      <c r="G64" s="114" t="s">
        <v>1288</v>
      </c>
      <c r="H64" s="194"/>
      <c r="I64" s="194"/>
      <c r="J64" s="195"/>
      <c r="K64" s="194"/>
      <c r="L64" s="196"/>
      <c r="M64" s="196"/>
      <c r="N64" s="194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  <c r="DJ64" s="196"/>
      <c r="DK64" s="196"/>
      <c r="DL64" s="196"/>
      <c r="DM64" s="196"/>
      <c r="DN64" s="196"/>
      <c r="DO64" s="196"/>
      <c r="DP64" s="196"/>
      <c r="DQ64" s="196"/>
      <c r="DR64" s="196"/>
      <c r="DS64" s="196"/>
      <c r="DT64" s="196"/>
      <c r="DU64" s="196"/>
      <c r="DV64" s="196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8"/>
    </row>
    <row r="65" spans="3:207" ht="0.2" customHeight="1">
      <c r="C65" s="191"/>
      <c r="E65" s="201" t="str">
        <f>E64&amp;".0"</f>
        <v>1.7.0</v>
      </c>
      <c r="F65" s="202"/>
      <c r="G65" s="203"/>
      <c r="H65" s="212"/>
      <c r="I65" s="212"/>
      <c r="J65" s="213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03"/>
      <c r="AS65" s="203"/>
      <c r="AT65" s="203"/>
      <c r="AU65" s="203"/>
      <c r="AV65" s="203"/>
      <c r="AW65" s="203"/>
      <c r="AX65" s="203"/>
      <c r="AY65" s="203"/>
      <c r="AZ65" s="203"/>
      <c r="BA65" s="203"/>
      <c r="BB65" s="203"/>
      <c r="BC65" s="203"/>
      <c r="BD65" s="203"/>
      <c r="BE65" s="203"/>
      <c r="BF65" s="203"/>
      <c r="BG65" s="203"/>
      <c r="BH65" s="203"/>
      <c r="BI65" s="203"/>
      <c r="BJ65" s="203"/>
      <c r="BK65" s="203"/>
      <c r="BL65" s="203"/>
      <c r="BM65" s="203"/>
      <c r="BN65" s="203"/>
      <c r="BO65" s="203"/>
      <c r="BP65" s="203"/>
      <c r="BQ65" s="203"/>
      <c r="BR65" s="203"/>
      <c r="BS65" s="203"/>
      <c r="BT65" s="203"/>
      <c r="BU65" s="203"/>
      <c r="BV65" s="203"/>
      <c r="BW65" s="203"/>
      <c r="BX65" s="203"/>
      <c r="BY65" s="203"/>
      <c r="BZ65" s="203"/>
      <c r="CA65" s="203"/>
      <c r="CB65" s="203"/>
      <c r="CC65" s="203"/>
      <c r="CD65" s="203"/>
      <c r="CE65" s="203"/>
      <c r="CF65" s="203"/>
      <c r="CG65" s="203"/>
      <c r="CH65" s="203"/>
      <c r="CI65" s="203"/>
      <c r="CJ65" s="203"/>
      <c r="CK65" s="203"/>
      <c r="CL65" s="203"/>
      <c r="CM65" s="203"/>
      <c r="CN65" s="203"/>
      <c r="CO65" s="203"/>
      <c r="CP65" s="203"/>
      <c r="CQ65" s="203"/>
      <c r="CR65" s="203"/>
      <c r="CS65" s="203"/>
      <c r="CT65" s="203"/>
      <c r="CU65" s="203"/>
      <c r="CV65" s="203"/>
      <c r="CW65" s="203"/>
      <c r="CX65" s="203"/>
      <c r="CY65" s="203"/>
      <c r="CZ65" s="203"/>
      <c r="DA65" s="203"/>
      <c r="DB65" s="203"/>
      <c r="DC65" s="203"/>
      <c r="DD65" s="203"/>
      <c r="DE65" s="203"/>
      <c r="DF65" s="203"/>
      <c r="DG65" s="203"/>
      <c r="DH65" s="203"/>
      <c r="DI65" s="203"/>
      <c r="DJ65" s="203"/>
      <c r="DK65" s="203"/>
      <c r="DL65" s="203"/>
      <c r="DM65" s="203"/>
      <c r="DN65" s="203"/>
      <c r="DO65" s="203"/>
      <c r="DP65" s="203"/>
      <c r="DQ65" s="203"/>
      <c r="DR65" s="203"/>
      <c r="DS65" s="203"/>
      <c r="DT65" s="203"/>
      <c r="DU65" s="203"/>
      <c r="DV65" s="203"/>
      <c r="DW65" s="203"/>
      <c r="DX65" s="203"/>
      <c r="DY65" s="203"/>
      <c r="DZ65" s="203"/>
      <c r="EA65" s="203"/>
      <c r="EB65" s="203"/>
      <c r="EC65" s="203"/>
      <c r="ED65" s="203"/>
      <c r="EE65" s="203"/>
      <c r="EF65" s="203"/>
      <c r="EG65" s="203"/>
      <c r="EH65" s="203"/>
      <c r="EI65" s="203"/>
      <c r="EJ65" s="203"/>
      <c r="EK65" s="203"/>
      <c r="EL65" s="203"/>
      <c r="EM65" s="203"/>
      <c r="EN65" s="203"/>
      <c r="EO65" s="203"/>
      <c r="EP65" s="203"/>
      <c r="EQ65" s="203"/>
      <c r="ER65" s="203"/>
      <c r="ES65" s="203"/>
      <c r="ET65" s="203"/>
      <c r="EU65" s="203"/>
      <c r="EV65" s="203"/>
      <c r="EW65" s="203"/>
      <c r="EX65" s="203"/>
      <c r="EY65" s="203"/>
      <c r="EZ65" s="203"/>
      <c r="FA65" s="203"/>
      <c r="FB65" s="203"/>
      <c r="FC65" s="203"/>
      <c r="FD65" s="203"/>
      <c r="FE65" s="203"/>
      <c r="FF65" s="203"/>
      <c r="FG65" s="203"/>
      <c r="FH65" s="203"/>
      <c r="FI65" s="203"/>
      <c r="FJ65" s="203"/>
      <c r="FK65" s="203"/>
      <c r="FL65" s="203"/>
      <c r="FM65" s="203"/>
      <c r="FN65" s="203"/>
      <c r="FO65" s="203"/>
      <c r="FP65" s="203"/>
      <c r="FQ65" s="203"/>
      <c r="FR65" s="203"/>
      <c r="FS65" s="203"/>
      <c r="FT65" s="203"/>
      <c r="FU65" s="203"/>
      <c r="FV65" s="203"/>
      <c r="FW65" s="203"/>
      <c r="FX65" s="203"/>
      <c r="FY65" s="203"/>
      <c r="FZ65" s="203"/>
      <c r="GA65" s="203"/>
      <c r="GB65" s="203"/>
      <c r="GC65" s="203"/>
      <c r="GD65" s="203"/>
      <c r="GE65" s="203"/>
      <c r="GF65" s="203"/>
      <c r="GG65" s="203"/>
      <c r="GH65" s="203"/>
      <c r="GI65" s="203"/>
      <c r="GJ65" s="203"/>
      <c r="GK65" s="203"/>
      <c r="GL65" s="203"/>
      <c r="GM65" s="203"/>
      <c r="GN65" s="203"/>
      <c r="GO65" s="203"/>
      <c r="GP65" s="203"/>
      <c r="GQ65" s="203"/>
      <c r="GR65" s="203"/>
      <c r="GS65" s="203"/>
      <c r="GT65" s="203"/>
      <c r="GU65" s="203"/>
      <c r="GV65" s="203"/>
      <c r="GW65" s="203"/>
      <c r="GX65" s="178"/>
      <c r="GY65" s="198"/>
    </row>
    <row r="66" spans="3:207" ht="15" customHeight="1">
      <c r="C66" s="206"/>
      <c r="E66" s="181"/>
      <c r="F66" s="182" t="s">
        <v>1255</v>
      </c>
      <c r="G66" s="178"/>
      <c r="H66" s="180"/>
      <c r="I66" s="180"/>
      <c r="J66" s="179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78"/>
      <c r="BN66" s="178"/>
      <c r="BO66" s="178"/>
      <c r="BP66" s="178"/>
      <c r="BQ66" s="178"/>
      <c r="BR66" s="178"/>
      <c r="BS66" s="178"/>
      <c r="BT66" s="178"/>
      <c r="BU66" s="178"/>
      <c r="BV66" s="178"/>
      <c r="BW66" s="178"/>
      <c r="BX66" s="178"/>
      <c r="BY66" s="178"/>
      <c r="BZ66" s="178"/>
      <c r="CA66" s="178"/>
      <c r="CB66" s="178"/>
      <c r="CC66" s="178"/>
      <c r="CD66" s="178"/>
      <c r="CE66" s="178"/>
      <c r="CF66" s="178"/>
      <c r="CG66" s="178"/>
      <c r="CH66" s="178"/>
      <c r="CI66" s="178"/>
      <c r="CJ66" s="178"/>
      <c r="CK66" s="178"/>
      <c r="CL66" s="178"/>
      <c r="CM66" s="178"/>
      <c r="CN66" s="178"/>
      <c r="CO66" s="178"/>
      <c r="CP66" s="178"/>
      <c r="CQ66" s="178"/>
      <c r="CR66" s="178"/>
      <c r="CS66" s="178"/>
      <c r="CT66" s="178"/>
      <c r="CU66" s="178"/>
      <c r="CV66" s="178"/>
      <c r="CW66" s="178"/>
      <c r="CX66" s="178"/>
      <c r="CY66" s="178"/>
      <c r="CZ66" s="178"/>
      <c r="DA66" s="178"/>
      <c r="DB66" s="178"/>
      <c r="DC66" s="178"/>
      <c r="DD66" s="178"/>
      <c r="DE66" s="178"/>
      <c r="DF66" s="178"/>
      <c r="DG66" s="178"/>
      <c r="DH66" s="178"/>
      <c r="DI66" s="178"/>
      <c r="DJ66" s="178"/>
      <c r="DK66" s="178"/>
      <c r="DL66" s="178"/>
      <c r="DM66" s="178"/>
      <c r="DN66" s="178"/>
      <c r="DO66" s="178"/>
      <c r="DP66" s="178"/>
      <c r="DQ66" s="178"/>
      <c r="DR66" s="178"/>
      <c r="DS66" s="178"/>
      <c r="DT66" s="178"/>
      <c r="DU66" s="178"/>
      <c r="DV66" s="178"/>
      <c r="DW66" s="178"/>
      <c r="DX66" s="178"/>
      <c r="DY66" s="178"/>
      <c r="DZ66" s="178"/>
      <c r="EA66" s="178"/>
      <c r="EB66" s="178"/>
      <c r="EC66" s="178"/>
      <c r="ED66" s="178"/>
      <c r="EE66" s="178"/>
      <c r="EF66" s="178"/>
      <c r="EG66" s="178"/>
      <c r="EH66" s="178"/>
      <c r="EI66" s="178"/>
      <c r="EJ66" s="178"/>
      <c r="EK66" s="178"/>
      <c r="EL66" s="178"/>
      <c r="EM66" s="178"/>
      <c r="EN66" s="178"/>
      <c r="EO66" s="178"/>
      <c r="EP66" s="178"/>
      <c r="EQ66" s="178"/>
      <c r="ER66" s="178"/>
      <c r="ES66" s="178"/>
      <c r="ET66" s="178"/>
      <c r="EU66" s="178"/>
      <c r="EV66" s="178"/>
      <c r="EW66" s="178"/>
      <c r="EX66" s="178"/>
      <c r="EY66" s="178"/>
      <c r="EZ66" s="178"/>
      <c r="FA66" s="178"/>
      <c r="FB66" s="178"/>
      <c r="FC66" s="178"/>
      <c r="FD66" s="178"/>
      <c r="FE66" s="178"/>
      <c r="FF66" s="178"/>
      <c r="FG66" s="178"/>
      <c r="FH66" s="178"/>
      <c r="FI66" s="178"/>
      <c r="FJ66" s="178"/>
      <c r="FK66" s="178"/>
      <c r="FL66" s="178"/>
      <c r="FM66" s="178"/>
      <c r="FN66" s="178"/>
      <c r="FO66" s="178"/>
      <c r="FP66" s="178"/>
      <c r="FQ66" s="178"/>
      <c r="FR66" s="178"/>
      <c r="FS66" s="178"/>
      <c r="FT66" s="178"/>
      <c r="FU66" s="178"/>
      <c r="FV66" s="178"/>
      <c r="FW66" s="178"/>
      <c r="FX66" s="178"/>
      <c r="FY66" s="178"/>
      <c r="FZ66" s="178"/>
      <c r="GA66" s="178"/>
      <c r="GB66" s="178"/>
      <c r="GC66" s="178"/>
      <c r="GD66" s="178"/>
      <c r="GE66" s="178"/>
      <c r="GF66" s="178"/>
      <c r="GG66" s="178"/>
      <c r="GH66" s="178"/>
      <c r="GI66" s="178"/>
      <c r="GJ66" s="178"/>
      <c r="GK66" s="178"/>
      <c r="GL66" s="178"/>
      <c r="GM66" s="178"/>
      <c r="GN66" s="178"/>
      <c r="GO66" s="178"/>
      <c r="GP66" s="178"/>
      <c r="GQ66" s="178"/>
      <c r="GR66" s="178"/>
      <c r="GS66" s="178"/>
      <c r="GT66" s="178"/>
      <c r="GU66" s="178"/>
      <c r="GV66" s="178"/>
      <c r="GW66" s="178"/>
      <c r="GX66" s="223"/>
      <c r="GY66" s="198"/>
    </row>
  </sheetData>
  <sheetProtection algorithmName="SHA-512" hashValue="85cjBdHnQ447QQoP5UfVLJpFPxtMYuNaBmd71I1FEngDpOFRsyvfRfogqhvv+nmhZ27iU18E0K1CEMnKbH0GUQ==" saltValue="VlvHSoslurfLAsc34tUgFA==" spinCount="100000" sheet="1" objects="1" scenarios="1" formatColumns="0" formatRows="0"/>
  <mergeCells count="11">
    <mergeCell ref="E20:F20"/>
    <mergeCell ref="K25:BG25"/>
    <mergeCell ref="BH25:DD25"/>
    <mergeCell ref="DE25:FA25"/>
    <mergeCell ref="FB25:GX25"/>
    <mergeCell ref="F25:F26"/>
    <mergeCell ref="E25:E26"/>
    <mergeCell ref="J25:J26"/>
    <mergeCell ref="I25:I26"/>
    <mergeCell ref="H25:H26"/>
    <mergeCell ref="G25:G26"/>
  </mergeCells>
  <dataValidations count="3">
    <dataValidation type="whole" allowBlank="1" showErrorMessage="1" errorTitle="Ошибка" error="Допускается ввод только неотрицательных целых чисел!" sqref="J58:BG58 J29:BG29 J39:BG39 K40:BG43 J48:BG48 K49:BG53 K30:BG34 K59:BG63" xr:uid="{00000000-0002-0000-0A00-000000000000}">
      <formula1>0</formula1>
      <formula2>9.99999999999999E+23</formula2>
    </dataValidation>
    <dataValidation type="whole" allowBlank="1" showInputMessage="1" showErrorMessage="1" sqref="BH29:DD34 BH39:DD43 BH48:DD53 BH58:DD63 J49:J53 J30:J34 J40:J43 J59:J63" xr:uid="{00000000-0002-0000-0A00-000001000000}">
      <formula1>0</formula1>
      <formula2>100</formula2>
    </dataValidation>
    <dataValidation type="decimal" allowBlank="1" showErrorMessage="1" errorTitle="Ошибка" error="Допускается ввод только неотрицательных чисел!" sqref="H48:I53 H29:I34 H39:I43 H58:I63" xr:uid="{00000000-0002-0000-0A00-000002000000}">
      <formula1>0</formula1>
      <formula2>9.99999999999999E+23</formula2>
    </dataValidation>
  </dataValidations>
  <pageMargins left="0.39370078740157483" right="0.39370078740157483" top="0.78740157480314965" bottom="0.39370078740157483" header="0.27559055118110237" footer="0.27559055118110237"/>
  <pageSetup paperSize="9" scale="17" fitToHeight="0" orientation="portrait" r:id="rId1"/>
  <headerFooter alignWithMargins="0">
    <oddHeader>&amp;L&amp;"Tahoma,обычный"&amp;6Подготовлено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ws_03">
    <pageSetUpPr fitToPage="1"/>
  </sheetPr>
  <dimension ref="A1:AD67"/>
  <sheetViews>
    <sheetView showGridLines="0" topLeftCell="D19" zoomScaleNormal="100" workbookViewId="0">
      <pane xSplit="3" ySplit="10" topLeftCell="X55" activePane="bottomRight" state="frozen"/>
      <selection activeCell="D19" sqref="D19"/>
      <selection pane="topRight" activeCell="G19" sqref="G19"/>
      <selection pane="bottomLeft" activeCell="D29" sqref="D29"/>
      <selection pane="bottomRight" activeCell="AD59" sqref="AD59"/>
    </sheetView>
  </sheetViews>
  <sheetFormatPr defaultColWidth="9.42578125" defaultRowHeight="11.25"/>
  <cols>
    <col min="1" max="3" width="8.7109375" style="105" hidden="1" customWidth="1"/>
    <col min="4" max="4" width="3.7109375" style="105" customWidth="1"/>
    <col min="5" max="5" width="7.5703125" style="105" customWidth="1"/>
    <col min="6" max="6" width="48.7109375" style="105" customWidth="1"/>
    <col min="7" max="7" width="22.85546875" style="105" customWidth="1"/>
    <col min="8" max="11" width="14.140625" style="105" customWidth="1"/>
    <col min="12" max="27" width="13.140625" style="105" customWidth="1"/>
    <col min="28" max="29" width="1.140625" style="105" customWidth="1"/>
    <col min="30" max="30" width="4" style="105" customWidth="1"/>
    <col min="31" max="16384" width="9.42578125" style="105"/>
  </cols>
  <sheetData>
    <row r="1" spans="12:27" hidden="1"/>
    <row r="2" spans="12:27" hidden="1"/>
    <row r="3" spans="12:27" hidden="1"/>
    <row r="4" spans="12:27" hidden="1"/>
    <row r="5" spans="12:27" hidden="1"/>
    <row r="6" spans="12:27" hidden="1"/>
    <row r="7" spans="12:27" hidden="1"/>
    <row r="8" spans="12:27" hidden="1"/>
    <row r="9" spans="12:27" hidden="1"/>
    <row r="10" spans="12:27" hidden="1"/>
    <row r="11" spans="12:27" ht="14.1" hidden="1" customHeight="1">
      <c r="L11" s="285" t="s">
        <v>1343</v>
      </c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</row>
    <row r="12" spans="12:27" ht="14.1" hidden="1" customHeight="1"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</row>
    <row r="13" spans="12:27" ht="14.1" hidden="1" customHeight="1"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</row>
    <row r="14" spans="12:27" ht="14.1" hidden="1" customHeight="1"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</row>
    <row r="15" spans="12:27" ht="14.1" hidden="1" customHeight="1"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  <c r="W15" s="285"/>
      <c r="X15" s="285"/>
      <c r="Y15" s="285"/>
      <c r="Z15" s="285"/>
      <c r="AA15" s="285"/>
    </row>
    <row r="16" spans="12:27" ht="14.1" hidden="1" customHeight="1"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</row>
    <row r="17" spans="5:27" hidden="1"/>
    <row r="18" spans="5:27" hidden="1"/>
    <row r="20" spans="5:27" s="171" customFormat="1" ht="25.5" customHeight="1">
      <c r="E20" s="287" t="s">
        <v>1388</v>
      </c>
      <c r="F20" s="288"/>
      <c r="G20" s="289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</row>
    <row r="21" spans="5:27" s="171" customFormat="1">
      <c r="E21" s="172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</row>
    <row r="22" spans="5:27" hidden="1"/>
    <row r="23" spans="5:27" hidden="1"/>
    <row r="24" spans="5:27" ht="21.75" customHeight="1">
      <c r="E24" s="275" t="s">
        <v>1234</v>
      </c>
      <c r="F24" s="306" t="s">
        <v>1340</v>
      </c>
      <c r="G24" s="307" t="s">
        <v>1312</v>
      </c>
      <c r="H24" s="307"/>
      <c r="I24" s="307"/>
      <c r="J24" s="307"/>
      <c r="K24" s="307"/>
      <c r="L24" s="307" t="s">
        <v>1313</v>
      </c>
      <c r="M24" s="307"/>
      <c r="N24" s="307"/>
      <c r="O24" s="307"/>
      <c r="P24" s="307"/>
      <c r="Q24" s="307"/>
      <c r="R24" s="307"/>
      <c r="S24" s="307"/>
      <c r="T24" s="307"/>
      <c r="U24" s="307"/>
      <c r="V24" s="307"/>
      <c r="W24" s="307"/>
      <c r="X24" s="307" t="s">
        <v>1341</v>
      </c>
      <c r="Y24" s="307"/>
      <c r="Z24" s="307"/>
      <c r="AA24" s="307"/>
    </row>
    <row r="25" spans="5:27" ht="17.25" customHeight="1">
      <c r="E25" s="275"/>
      <c r="F25" s="291"/>
      <c r="G25" s="307" t="s">
        <v>1314</v>
      </c>
      <c r="H25" s="283" t="s">
        <v>1373</v>
      </c>
      <c r="I25" s="307"/>
      <c r="J25" s="283" t="s">
        <v>1374</v>
      </c>
      <c r="K25" s="307"/>
      <c r="L25" s="282" t="s">
        <v>1373</v>
      </c>
      <c r="M25" s="275"/>
      <c r="N25" s="275"/>
      <c r="O25" s="275"/>
      <c r="P25" s="275"/>
      <c r="Q25" s="275"/>
      <c r="R25" s="282" t="s">
        <v>1374</v>
      </c>
      <c r="S25" s="275"/>
      <c r="T25" s="275"/>
      <c r="U25" s="275"/>
      <c r="V25" s="275"/>
      <c r="W25" s="275"/>
      <c r="X25" s="282" t="s">
        <v>1373</v>
      </c>
      <c r="Y25" s="275"/>
      <c r="Z25" s="282" t="s">
        <v>1374</v>
      </c>
      <c r="AA25" s="275"/>
    </row>
    <row r="26" spans="5:27" ht="25.5" customHeight="1">
      <c r="E26" s="275"/>
      <c r="F26" s="291"/>
      <c r="G26" s="307"/>
      <c r="H26" s="307" t="s">
        <v>1315</v>
      </c>
      <c r="I26" s="307" t="s">
        <v>1316</v>
      </c>
      <c r="J26" s="307" t="s">
        <v>1315</v>
      </c>
      <c r="K26" s="307" t="s">
        <v>1316</v>
      </c>
      <c r="L26" s="301" t="s">
        <v>1371</v>
      </c>
      <c r="M26" s="308"/>
      <c r="N26" s="309"/>
      <c r="O26" s="310" t="s">
        <v>1316</v>
      </c>
      <c r="P26" s="311"/>
      <c r="Q26" s="312"/>
      <c r="R26" s="301" t="s">
        <v>1372</v>
      </c>
      <c r="S26" s="308"/>
      <c r="T26" s="309"/>
      <c r="U26" s="310" t="s">
        <v>1316</v>
      </c>
      <c r="V26" s="311"/>
      <c r="W26" s="312"/>
      <c r="X26" s="307" t="s">
        <v>1315</v>
      </c>
      <c r="Y26" s="307" t="s">
        <v>1316</v>
      </c>
      <c r="Z26" s="307" t="s">
        <v>1315</v>
      </c>
      <c r="AA26" s="307" t="s">
        <v>1316</v>
      </c>
    </row>
    <row r="27" spans="5:27" ht="59.25" customHeight="1">
      <c r="E27" s="277"/>
      <c r="F27" s="291"/>
      <c r="G27" s="306"/>
      <c r="H27" s="306"/>
      <c r="I27" s="306"/>
      <c r="J27" s="306"/>
      <c r="K27" s="306"/>
      <c r="L27" s="173" t="s">
        <v>1317</v>
      </c>
      <c r="M27" s="173" t="s">
        <v>1325</v>
      </c>
      <c r="N27" s="173" t="s">
        <v>1318</v>
      </c>
      <c r="O27" s="173" t="s">
        <v>1317</v>
      </c>
      <c r="P27" s="173" t="s">
        <v>1325</v>
      </c>
      <c r="Q27" s="173" t="s">
        <v>1318</v>
      </c>
      <c r="R27" s="173" t="s">
        <v>1317</v>
      </c>
      <c r="S27" s="173" t="s">
        <v>1325</v>
      </c>
      <c r="T27" s="173" t="s">
        <v>1318</v>
      </c>
      <c r="U27" s="173" t="s">
        <v>1317</v>
      </c>
      <c r="V27" s="173" t="s">
        <v>1325</v>
      </c>
      <c r="W27" s="173" t="s">
        <v>1318</v>
      </c>
      <c r="X27" s="306"/>
      <c r="Y27" s="306"/>
      <c r="Z27" s="306"/>
      <c r="AA27" s="306"/>
    </row>
    <row r="28" spans="5:27" ht="12" customHeight="1">
      <c r="E28" s="169">
        <v>1</v>
      </c>
      <c r="F28" s="169">
        <v>2</v>
      </c>
      <c r="G28" s="169">
        <v>3</v>
      </c>
      <c r="H28" s="169">
        <v>4</v>
      </c>
      <c r="I28" s="169">
        <v>5</v>
      </c>
      <c r="J28" s="169">
        <v>6</v>
      </c>
      <c r="K28" s="169">
        <v>7</v>
      </c>
      <c r="L28" s="169">
        <v>8</v>
      </c>
      <c r="M28" s="169">
        <v>9</v>
      </c>
      <c r="N28" s="169">
        <v>10</v>
      </c>
      <c r="O28" s="169">
        <v>11</v>
      </c>
      <c r="P28" s="169">
        <v>12</v>
      </c>
      <c r="Q28" s="169">
        <v>13</v>
      </c>
      <c r="R28" s="169">
        <v>14</v>
      </c>
      <c r="S28" s="169">
        <v>15</v>
      </c>
      <c r="T28" s="169">
        <v>16</v>
      </c>
      <c r="U28" s="169">
        <v>17</v>
      </c>
      <c r="V28" s="169">
        <v>18</v>
      </c>
      <c r="W28" s="169">
        <v>19</v>
      </c>
      <c r="X28" s="169">
        <v>20</v>
      </c>
      <c r="Y28" s="169">
        <v>21</v>
      </c>
      <c r="Z28" s="169">
        <v>22</v>
      </c>
      <c r="AA28" s="169">
        <v>23</v>
      </c>
    </row>
    <row r="29" spans="5:27" ht="0.2" customHeight="1">
      <c r="E29" s="160">
        <v>1</v>
      </c>
      <c r="F29" s="313" t="s">
        <v>1269</v>
      </c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5"/>
    </row>
    <row r="30" spans="5:27" ht="0.2" customHeight="1">
      <c r="E30" s="174" t="s">
        <v>1290</v>
      </c>
      <c r="F30" s="175" t="s">
        <v>1319</v>
      </c>
      <c r="G30" s="153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</row>
    <row r="31" spans="5:27" ht="0.2" customHeight="1">
      <c r="E31" s="115" t="s">
        <v>1292</v>
      </c>
      <c r="F31" s="175" t="s">
        <v>1320</v>
      </c>
      <c r="G31" s="153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</row>
    <row r="32" spans="5:27" ht="0.2" customHeight="1">
      <c r="E32" s="115" t="s">
        <v>1294</v>
      </c>
      <c r="F32" s="175" t="s">
        <v>1321</v>
      </c>
      <c r="G32" s="153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</row>
    <row r="33" spans="5:30" ht="0.2" customHeight="1">
      <c r="E33" s="115" t="s">
        <v>1296</v>
      </c>
      <c r="F33" s="175" t="s">
        <v>1322</v>
      </c>
      <c r="G33" s="153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</row>
    <row r="34" spans="5:30" ht="0.2" customHeight="1">
      <c r="E34" s="115" t="s">
        <v>1298</v>
      </c>
      <c r="F34" s="175" t="s">
        <v>1323</v>
      </c>
      <c r="G34" s="153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</row>
    <row r="35" spans="5:30" ht="0.2" customHeight="1">
      <c r="E35" s="115" t="s">
        <v>1300</v>
      </c>
      <c r="F35" s="175" t="s">
        <v>3550</v>
      </c>
      <c r="G35" s="153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</row>
    <row r="36" spans="5:30" ht="0.2" customHeight="1">
      <c r="E36" s="176" t="str">
        <f>E35</f>
        <v>1.6</v>
      </c>
      <c r="F36" s="177"/>
      <c r="G36" s="316"/>
      <c r="H36" s="316"/>
      <c r="I36" s="178"/>
      <c r="J36" s="302"/>
      <c r="K36" s="302"/>
      <c r="L36" s="302"/>
      <c r="M36" s="302"/>
      <c r="N36" s="302"/>
      <c r="O36" s="302"/>
      <c r="P36" s="179"/>
      <c r="Q36" s="302"/>
      <c r="R36" s="302"/>
      <c r="S36" s="302"/>
      <c r="T36" s="302"/>
      <c r="U36" s="305"/>
      <c r="V36" s="305"/>
      <c r="W36" s="180"/>
      <c r="X36" s="180"/>
      <c r="Y36" s="179"/>
      <c r="Z36" s="302"/>
      <c r="AA36" s="302"/>
    </row>
    <row r="37" spans="5:30" ht="0.2" customHeight="1">
      <c r="E37" s="181"/>
      <c r="F37" s="182" t="s">
        <v>1255</v>
      </c>
      <c r="G37" s="183"/>
      <c r="H37" s="183"/>
      <c r="I37" s="178"/>
      <c r="J37" s="302"/>
      <c r="K37" s="302"/>
      <c r="L37" s="302"/>
      <c r="M37" s="302"/>
      <c r="N37" s="302"/>
      <c r="O37" s="302"/>
      <c r="P37" s="179"/>
      <c r="Q37" s="302"/>
      <c r="R37" s="302"/>
      <c r="S37" s="302"/>
      <c r="T37" s="302"/>
      <c r="U37" s="305"/>
      <c r="V37" s="305"/>
      <c r="W37" s="180"/>
      <c r="X37" s="180"/>
      <c r="Y37" s="179"/>
      <c r="Z37" s="302"/>
      <c r="AA37" s="302"/>
      <c r="AB37" s="11"/>
      <c r="AC37" s="11"/>
      <c r="AD37" s="11"/>
    </row>
    <row r="38" spans="5:30" ht="0.2" customHeight="1">
      <c r="E38" s="114">
        <v>2</v>
      </c>
      <c r="F38" s="272" t="s">
        <v>1270</v>
      </c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  <c r="V38" s="304"/>
      <c r="W38" s="304"/>
      <c r="X38" s="304"/>
      <c r="Y38" s="304"/>
      <c r="Z38" s="304"/>
      <c r="AA38" s="304"/>
    </row>
    <row r="39" spans="5:30" ht="0.2" customHeight="1">
      <c r="E39" s="184" t="s">
        <v>1249</v>
      </c>
      <c r="F39" s="185" t="s">
        <v>1319</v>
      </c>
      <c r="G39" s="153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</row>
    <row r="40" spans="5:30" ht="0.2" customHeight="1">
      <c r="E40" s="184" t="s">
        <v>1305</v>
      </c>
      <c r="F40" s="185" t="s">
        <v>1320</v>
      </c>
      <c r="G40" s="153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</row>
    <row r="41" spans="5:30" ht="0.2" customHeight="1">
      <c r="E41" s="184" t="s">
        <v>1306</v>
      </c>
      <c r="F41" s="185" t="s">
        <v>1321</v>
      </c>
      <c r="G41" s="153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  <c r="AA41" s="152"/>
    </row>
    <row r="42" spans="5:30" ht="0.2" customHeight="1">
      <c r="E42" s="184" t="s">
        <v>1307</v>
      </c>
      <c r="F42" s="185" t="s">
        <v>1322</v>
      </c>
      <c r="G42" s="153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</row>
    <row r="43" spans="5:30" ht="0.2" customHeight="1">
      <c r="E43" s="184" t="s">
        <v>1308</v>
      </c>
      <c r="F43" s="185" t="s">
        <v>1323</v>
      </c>
      <c r="G43" s="153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</row>
    <row r="44" spans="5:30" ht="0.2" customHeight="1">
      <c r="E44" s="176" t="str">
        <f>E43</f>
        <v>2.5</v>
      </c>
      <c r="F44" s="177"/>
      <c r="G44" s="316"/>
      <c r="H44" s="316"/>
      <c r="I44" s="178"/>
      <c r="J44" s="302"/>
      <c r="K44" s="302"/>
      <c r="L44" s="302"/>
      <c r="M44" s="302"/>
      <c r="N44" s="302"/>
      <c r="O44" s="302"/>
      <c r="P44" s="179"/>
      <c r="Q44" s="302"/>
      <c r="R44" s="302"/>
      <c r="S44" s="302"/>
      <c r="T44" s="302"/>
      <c r="U44" s="305"/>
      <c r="V44" s="305"/>
      <c r="W44" s="180"/>
      <c r="X44" s="180"/>
      <c r="Y44" s="179"/>
      <c r="Z44" s="302"/>
      <c r="AA44" s="302"/>
    </row>
    <row r="45" spans="5:30" ht="0.2" customHeight="1">
      <c r="E45" s="181"/>
      <c r="F45" s="182" t="s">
        <v>1255</v>
      </c>
      <c r="G45" s="183"/>
      <c r="H45" s="183"/>
      <c r="I45" s="178"/>
      <c r="J45" s="302"/>
      <c r="K45" s="302"/>
      <c r="L45" s="302"/>
      <c r="M45" s="302"/>
      <c r="N45" s="302"/>
      <c r="O45" s="302"/>
      <c r="P45" s="179"/>
      <c r="Q45" s="302"/>
      <c r="R45" s="302"/>
      <c r="S45" s="302"/>
      <c r="T45" s="302"/>
      <c r="U45" s="305"/>
      <c r="V45" s="305"/>
      <c r="W45" s="180"/>
      <c r="X45" s="180"/>
      <c r="Y45" s="179"/>
      <c r="Z45" s="302"/>
      <c r="AA45" s="302"/>
      <c r="AB45" s="11"/>
      <c r="AC45" s="11"/>
      <c r="AD45" s="11"/>
    </row>
    <row r="46" spans="5:30" ht="0.2" customHeight="1">
      <c r="E46" s="114">
        <v>3</v>
      </c>
      <c r="F46" s="304" t="s">
        <v>1248</v>
      </c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</row>
    <row r="47" spans="5:30" ht="0.2" customHeight="1">
      <c r="E47" s="184" t="s">
        <v>1353</v>
      </c>
      <c r="F47" s="175" t="s">
        <v>1319</v>
      </c>
      <c r="G47" s="153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  <c r="AA47" s="152"/>
    </row>
    <row r="48" spans="5:30" ht="0.2" customHeight="1">
      <c r="E48" s="184" t="s">
        <v>1354</v>
      </c>
      <c r="F48" s="175" t="s">
        <v>1320</v>
      </c>
      <c r="G48" s="240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</row>
    <row r="49" spans="5:30" ht="0.2" customHeight="1">
      <c r="E49" s="184" t="s">
        <v>1355</v>
      </c>
      <c r="F49" s="175" t="s">
        <v>1321</v>
      </c>
      <c r="G49" s="153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</row>
    <row r="50" spans="5:30" ht="0.2" customHeight="1">
      <c r="E50" s="184" t="s">
        <v>1356</v>
      </c>
      <c r="F50" s="175" t="s">
        <v>1322</v>
      </c>
      <c r="G50" s="153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</row>
    <row r="51" spans="5:30" ht="0.2" customHeight="1">
      <c r="E51" s="184" t="s">
        <v>1357</v>
      </c>
      <c r="F51" s="175" t="s">
        <v>1323</v>
      </c>
      <c r="G51" s="153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</row>
    <row r="52" spans="5:30" ht="0.2" customHeight="1">
      <c r="E52" s="184" t="s">
        <v>1358</v>
      </c>
      <c r="F52" s="175" t="s">
        <v>1324</v>
      </c>
      <c r="G52" s="153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</row>
    <row r="53" spans="5:30" ht="0.2" customHeight="1">
      <c r="E53" s="176" t="str">
        <f>E52</f>
        <v>3.6</v>
      </c>
      <c r="F53" s="177"/>
      <c r="G53" s="316"/>
      <c r="H53" s="316"/>
      <c r="I53" s="178"/>
      <c r="J53" s="302"/>
      <c r="K53" s="302"/>
      <c r="L53" s="302"/>
      <c r="M53" s="302"/>
      <c r="N53" s="302"/>
      <c r="O53" s="302"/>
      <c r="P53" s="179"/>
      <c r="Q53" s="302"/>
      <c r="R53" s="302"/>
      <c r="S53" s="302"/>
      <c r="T53" s="302"/>
      <c r="U53" s="305"/>
      <c r="V53" s="305"/>
      <c r="W53" s="180"/>
      <c r="X53" s="180"/>
      <c r="Y53" s="179"/>
      <c r="Z53" s="302"/>
      <c r="AA53" s="302"/>
    </row>
    <row r="54" spans="5:30" ht="0.2" customHeight="1">
      <c r="E54" s="181"/>
      <c r="F54" s="182" t="s">
        <v>1255</v>
      </c>
      <c r="G54" s="183"/>
      <c r="H54" s="183"/>
      <c r="I54" s="178"/>
      <c r="J54" s="302"/>
      <c r="K54" s="302"/>
      <c r="L54" s="302"/>
      <c r="M54" s="302"/>
      <c r="N54" s="302"/>
      <c r="O54" s="302"/>
      <c r="P54" s="179"/>
      <c r="Q54" s="302"/>
      <c r="R54" s="302"/>
      <c r="S54" s="302"/>
      <c r="T54" s="302"/>
      <c r="U54" s="305"/>
      <c r="V54" s="305"/>
      <c r="W54" s="180"/>
      <c r="X54" s="180"/>
      <c r="Y54" s="179"/>
      <c r="Z54" s="302"/>
      <c r="AA54" s="302"/>
      <c r="AB54" s="11"/>
      <c r="AC54" s="11"/>
      <c r="AD54" s="11"/>
    </row>
    <row r="55" spans="5:30" ht="15" customHeight="1">
      <c r="E55" s="114">
        <v>1</v>
      </c>
      <c r="F55" s="304" t="s">
        <v>1287</v>
      </c>
      <c r="G55" s="304"/>
      <c r="H55" s="304"/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</row>
    <row r="56" spans="5:30" ht="24.95" customHeight="1">
      <c r="E56" s="184" t="s">
        <v>1290</v>
      </c>
      <c r="F56" s="175" t="s">
        <v>1319</v>
      </c>
      <c r="G56" s="153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</row>
    <row r="57" spans="5:30" ht="57" customHeight="1">
      <c r="E57" s="184" t="s">
        <v>1292</v>
      </c>
      <c r="F57" s="175" t="s">
        <v>1320</v>
      </c>
      <c r="G57" s="151" t="s">
        <v>3582</v>
      </c>
      <c r="H57" s="116">
        <v>100</v>
      </c>
      <c r="I57" s="116">
        <v>100</v>
      </c>
      <c r="J57" s="116">
        <v>100</v>
      </c>
      <c r="K57" s="116">
        <v>100</v>
      </c>
      <c r="L57" s="116">
        <v>0</v>
      </c>
      <c r="M57" s="117">
        <v>0</v>
      </c>
      <c r="N57" s="116">
        <v>0</v>
      </c>
      <c r="O57" s="116">
        <v>0</v>
      </c>
      <c r="P57" s="117">
        <v>0</v>
      </c>
      <c r="Q57" s="116">
        <v>0</v>
      </c>
      <c r="R57" s="116">
        <v>0</v>
      </c>
      <c r="S57" s="117">
        <v>0</v>
      </c>
      <c r="T57" s="116">
        <v>0</v>
      </c>
      <c r="U57" s="116">
        <v>0</v>
      </c>
      <c r="V57" s="117">
        <v>0</v>
      </c>
      <c r="W57" s="116">
        <v>0</v>
      </c>
      <c r="X57" s="116">
        <v>0</v>
      </c>
      <c r="Y57" s="116">
        <v>0</v>
      </c>
      <c r="Z57" s="116">
        <v>0</v>
      </c>
      <c r="AA57" s="116">
        <v>0</v>
      </c>
    </row>
    <row r="58" spans="5:30" ht="45" customHeight="1">
      <c r="E58" s="184" t="s">
        <v>1294</v>
      </c>
      <c r="F58" s="175" t="s">
        <v>1321</v>
      </c>
      <c r="G58" s="151" t="s">
        <v>3582</v>
      </c>
      <c r="H58" s="116">
        <v>25</v>
      </c>
      <c r="I58" s="116">
        <v>25</v>
      </c>
      <c r="J58" s="116">
        <v>25</v>
      </c>
      <c r="K58" s="116">
        <v>25</v>
      </c>
      <c r="L58" s="116">
        <v>0</v>
      </c>
      <c r="M58" s="117">
        <v>0</v>
      </c>
      <c r="N58" s="116">
        <v>0</v>
      </c>
      <c r="O58" s="116">
        <v>0</v>
      </c>
      <c r="P58" s="117">
        <v>0</v>
      </c>
      <c r="Q58" s="116">
        <v>0</v>
      </c>
      <c r="R58" s="116">
        <v>0</v>
      </c>
      <c r="S58" s="117">
        <v>0</v>
      </c>
      <c r="T58" s="116">
        <v>0</v>
      </c>
      <c r="U58" s="116">
        <v>0</v>
      </c>
      <c r="V58" s="117">
        <v>0</v>
      </c>
      <c r="W58" s="116">
        <v>0</v>
      </c>
      <c r="X58" s="116">
        <v>0</v>
      </c>
      <c r="Y58" s="116">
        <v>0</v>
      </c>
      <c r="Z58" s="116">
        <v>0</v>
      </c>
      <c r="AA58" s="116">
        <v>0</v>
      </c>
    </row>
    <row r="59" spans="5:30" ht="24.95" customHeight="1">
      <c r="E59" s="184" t="s">
        <v>1296</v>
      </c>
      <c r="F59" s="175" t="s">
        <v>1322</v>
      </c>
      <c r="G59" s="151" t="s">
        <v>3582</v>
      </c>
      <c r="H59" s="116">
        <v>85</v>
      </c>
      <c r="I59" s="116">
        <v>85</v>
      </c>
      <c r="J59" s="116">
        <v>85</v>
      </c>
      <c r="K59" s="116">
        <v>85</v>
      </c>
      <c r="L59" s="116">
        <v>160.41</v>
      </c>
      <c r="M59" s="117">
        <v>0</v>
      </c>
      <c r="N59" s="116">
        <v>0.16</v>
      </c>
      <c r="O59" s="116">
        <v>9.27</v>
      </c>
      <c r="P59" s="117">
        <v>0</v>
      </c>
      <c r="Q59" s="116">
        <v>0.01</v>
      </c>
      <c r="R59" s="116">
        <v>160.41</v>
      </c>
      <c r="S59" s="117">
        <v>0</v>
      </c>
      <c r="T59" s="116">
        <v>0.16</v>
      </c>
      <c r="U59" s="116">
        <v>9.27</v>
      </c>
      <c r="V59" s="117">
        <v>0</v>
      </c>
      <c r="W59" s="116">
        <v>0.01</v>
      </c>
      <c r="X59" s="116">
        <v>24750</v>
      </c>
      <c r="Y59" s="116">
        <v>1430</v>
      </c>
      <c r="Z59" s="116">
        <v>24750</v>
      </c>
      <c r="AA59" s="116">
        <v>1430</v>
      </c>
    </row>
    <row r="60" spans="5:30" ht="35.1" customHeight="1">
      <c r="E60" s="184" t="s">
        <v>1298</v>
      </c>
      <c r="F60" s="175" t="s">
        <v>1323</v>
      </c>
      <c r="G60" s="151" t="s">
        <v>3582</v>
      </c>
      <c r="H60" s="116">
        <v>100</v>
      </c>
      <c r="I60" s="116">
        <v>100</v>
      </c>
      <c r="J60" s="116">
        <v>100</v>
      </c>
      <c r="K60" s="116">
        <v>0</v>
      </c>
      <c r="L60" s="116">
        <v>0</v>
      </c>
      <c r="M60" s="117">
        <v>0</v>
      </c>
      <c r="N60" s="116">
        <v>0</v>
      </c>
      <c r="O60" s="116">
        <v>0</v>
      </c>
      <c r="P60" s="117">
        <v>0</v>
      </c>
      <c r="Q60" s="116">
        <v>0</v>
      </c>
      <c r="R60" s="116">
        <v>0</v>
      </c>
      <c r="S60" s="117">
        <v>0</v>
      </c>
      <c r="T60" s="116">
        <v>0</v>
      </c>
      <c r="U60" s="116">
        <v>0</v>
      </c>
      <c r="V60" s="117">
        <v>0</v>
      </c>
      <c r="W60" s="116">
        <v>0</v>
      </c>
      <c r="X60" s="116">
        <v>3800</v>
      </c>
      <c r="Y60" s="116">
        <v>0</v>
      </c>
      <c r="Z60" s="116">
        <v>3800</v>
      </c>
      <c r="AA60" s="116">
        <v>0</v>
      </c>
    </row>
    <row r="61" spans="5:30" ht="45" customHeight="1">
      <c r="E61" s="184" t="s">
        <v>1300</v>
      </c>
      <c r="F61" s="175" t="s">
        <v>3551</v>
      </c>
      <c r="G61" s="151" t="s">
        <v>3582</v>
      </c>
      <c r="H61" s="116">
        <v>100</v>
      </c>
      <c r="I61" s="116">
        <v>100</v>
      </c>
      <c r="J61" s="116">
        <v>100</v>
      </c>
      <c r="K61" s="116">
        <v>100</v>
      </c>
      <c r="L61" s="116">
        <v>0</v>
      </c>
      <c r="M61" s="117">
        <v>0</v>
      </c>
      <c r="N61" s="116">
        <v>0</v>
      </c>
      <c r="O61" s="116">
        <v>0</v>
      </c>
      <c r="P61" s="117">
        <v>0</v>
      </c>
      <c r="Q61" s="116">
        <v>0</v>
      </c>
      <c r="R61" s="116">
        <v>0</v>
      </c>
      <c r="S61" s="117">
        <v>0</v>
      </c>
      <c r="T61" s="116">
        <v>0</v>
      </c>
      <c r="U61" s="116">
        <v>0</v>
      </c>
      <c r="V61" s="117">
        <v>0</v>
      </c>
      <c r="W61" s="116">
        <v>0</v>
      </c>
      <c r="X61" s="116">
        <v>0</v>
      </c>
      <c r="Y61" s="116">
        <v>0</v>
      </c>
      <c r="Z61" s="116">
        <v>0</v>
      </c>
      <c r="AA61" s="116">
        <v>0</v>
      </c>
    </row>
    <row r="62" spans="5:30" ht="0.2" customHeight="1">
      <c r="E62" s="176" t="str">
        <f>E61</f>
        <v>1.6</v>
      </c>
      <c r="F62" s="186"/>
      <c r="G62" s="316"/>
      <c r="H62" s="316"/>
      <c r="I62" s="178"/>
      <c r="J62" s="302"/>
      <c r="K62" s="302"/>
      <c r="L62" s="302"/>
      <c r="M62" s="302"/>
      <c r="N62" s="302"/>
      <c r="O62" s="302"/>
      <c r="P62" s="179"/>
      <c r="Q62" s="302"/>
      <c r="R62" s="302"/>
      <c r="S62" s="302"/>
      <c r="T62" s="302"/>
      <c r="U62" s="305"/>
      <c r="V62" s="305"/>
      <c r="W62" s="180"/>
      <c r="X62" s="180"/>
      <c r="Y62" s="179"/>
      <c r="Z62" s="302"/>
      <c r="AA62" s="302"/>
    </row>
    <row r="63" spans="5:30" ht="15.75" customHeight="1">
      <c r="E63" s="187"/>
      <c r="F63" s="182" t="s">
        <v>1255</v>
      </c>
      <c r="G63" s="183"/>
      <c r="H63" s="183"/>
      <c r="I63" s="178"/>
      <c r="J63" s="302"/>
      <c r="K63" s="302"/>
      <c r="L63" s="302"/>
      <c r="M63" s="302"/>
      <c r="N63" s="302"/>
      <c r="O63" s="302"/>
      <c r="P63" s="179"/>
      <c r="Q63" s="302"/>
      <c r="R63" s="302"/>
      <c r="S63" s="302"/>
      <c r="T63" s="302"/>
      <c r="U63" s="305"/>
      <c r="V63" s="305"/>
      <c r="W63" s="180"/>
      <c r="X63" s="180"/>
      <c r="Y63" s="179"/>
      <c r="Z63" s="302"/>
      <c r="AA63" s="302"/>
      <c r="AB63" s="11"/>
      <c r="AC63" s="11"/>
      <c r="AD63" s="11"/>
    </row>
    <row r="64" spans="5:30">
      <c r="E64" s="188"/>
    </row>
    <row r="65" spans="5:27">
      <c r="E65" s="269" t="s">
        <v>1348</v>
      </c>
      <c r="F65" s="269"/>
      <c r="G65" s="269"/>
      <c r="H65" s="269"/>
      <c r="I65" s="269"/>
      <c r="J65" s="269"/>
      <c r="K65" s="269"/>
      <c r="L65" s="269"/>
      <c r="M65" s="269"/>
    </row>
    <row r="66" spans="5:27">
      <c r="E66" s="270" t="s">
        <v>1402</v>
      </c>
      <c r="F66" s="270"/>
      <c r="G66" s="270"/>
      <c r="H66" s="270"/>
      <c r="I66" s="270"/>
      <c r="J66" s="270"/>
      <c r="K66" s="270"/>
      <c r="L66" s="270"/>
      <c r="M66" s="270"/>
    </row>
    <row r="67" spans="5:27"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  <c r="T67" s="269"/>
      <c r="U67" s="269"/>
      <c r="V67" s="269"/>
      <c r="W67" s="269"/>
      <c r="X67" s="269"/>
      <c r="Y67" s="269"/>
      <c r="Z67" s="269"/>
      <c r="AA67" s="269"/>
    </row>
  </sheetData>
  <sheetProtection algorithmName="SHA-512" hashValue="ERi5gYdx729vvJ9GJUaTl+0+YCWdaxCX6lGT2/WlSPWdOOk1Y4O9+6p+3sO4bYNlJH1uVASOYaFzy+o/Ens0lQ==" saltValue="8CALIIoI4cUcX7LRhMU8cQ==" spinCount="100000" sheet="1" objects="1" scenarios="1" formatColumns="0" formatRows="0"/>
  <mergeCells count="86">
    <mergeCell ref="G53:H53"/>
    <mergeCell ref="J53:L53"/>
    <mergeCell ref="M53:O53"/>
    <mergeCell ref="J54:L54"/>
    <mergeCell ref="E20:G20"/>
    <mergeCell ref="L26:N26"/>
    <mergeCell ref="O26:Q26"/>
    <mergeCell ref="M54:O54"/>
    <mergeCell ref="F46:AA46"/>
    <mergeCell ref="Q44:R44"/>
    <mergeCell ref="M45:O45"/>
    <mergeCell ref="U45:V45"/>
    <mergeCell ref="Z45:AA45"/>
    <mergeCell ref="G36:H36"/>
    <mergeCell ref="G44:H44"/>
    <mergeCell ref="S44:T44"/>
    <mergeCell ref="U62:V62"/>
    <mergeCell ref="J63:L63"/>
    <mergeCell ref="M63:O63"/>
    <mergeCell ref="Q63:R63"/>
    <mergeCell ref="S63:T63"/>
    <mergeCell ref="U63:V63"/>
    <mergeCell ref="G62:H62"/>
    <mergeCell ref="J62:L62"/>
    <mergeCell ref="M62:O62"/>
    <mergeCell ref="Q62:R62"/>
    <mergeCell ref="S62:T62"/>
    <mergeCell ref="J36:L36"/>
    <mergeCell ref="M36:O36"/>
    <mergeCell ref="Z36:AA36"/>
    <mergeCell ref="S36:T36"/>
    <mergeCell ref="U36:V36"/>
    <mergeCell ref="Q36:R36"/>
    <mergeCell ref="J44:L44"/>
    <mergeCell ref="L11:AA16"/>
    <mergeCell ref="J37:L37"/>
    <mergeCell ref="M37:O37"/>
    <mergeCell ref="Q37:R37"/>
    <mergeCell ref="U37:V37"/>
    <mergeCell ref="X25:Y25"/>
    <mergeCell ref="Z25:AA25"/>
    <mergeCell ref="Z26:Z27"/>
    <mergeCell ref="AA26:AA27"/>
    <mergeCell ref="F29:AA29"/>
    <mergeCell ref="X26:X27"/>
    <mergeCell ref="Y26:Y27"/>
    <mergeCell ref="F38:AA38"/>
    <mergeCell ref="S37:T37"/>
    <mergeCell ref="Z37:AA37"/>
    <mergeCell ref="U44:V44"/>
    <mergeCell ref="Z44:AA44"/>
    <mergeCell ref="Q45:R45"/>
    <mergeCell ref="S45:T45"/>
    <mergeCell ref="M44:O44"/>
    <mergeCell ref="F24:F27"/>
    <mergeCell ref="E24:E27"/>
    <mergeCell ref="X24:AA24"/>
    <mergeCell ref="L24:W24"/>
    <mergeCell ref="G24:K24"/>
    <mergeCell ref="R26:T26"/>
    <mergeCell ref="U26:W26"/>
    <mergeCell ref="H26:H27"/>
    <mergeCell ref="G25:G27"/>
    <mergeCell ref="L25:Q25"/>
    <mergeCell ref="R25:W25"/>
    <mergeCell ref="H25:I25"/>
    <mergeCell ref="J25:K25"/>
    <mergeCell ref="I26:I27"/>
    <mergeCell ref="J26:J27"/>
    <mergeCell ref="K26:K27"/>
    <mergeCell ref="Z54:AA54"/>
    <mergeCell ref="J45:L45"/>
    <mergeCell ref="E66:M66"/>
    <mergeCell ref="I67:S67"/>
    <mergeCell ref="T67:AA67"/>
    <mergeCell ref="Q53:R53"/>
    <mergeCell ref="S53:T53"/>
    <mergeCell ref="E65:M65"/>
    <mergeCell ref="F55:AA55"/>
    <mergeCell ref="U53:V53"/>
    <mergeCell ref="Z53:AA53"/>
    <mergeCell ref="Q54:R54"/>
    <mergeCell ref="U54:V54"/>
    <mergeCell ref="S54:T54"/>
    <mergeCell ref="Z62:AA62"/>
    <mergeCell ref="Z63:AA63"/>
  </mergeCells>
  <dataValidations xWindow="1493" yWindow="445" count="2">
    <dataValidation type="decimal" allowBlank="1" showErrorMessage="1" errorTitle="Ошибка" error="Допускается ввод только неотрицательных чисел!" sqref="H39:AA43 H56:AA61 H47:AA52 H30:AA35" xr:uid="{00000000-0002-0000-0B00-000000000000}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G56:G61 G47:G52 G39:G43 G30:G35" xr:uid="{00000000-0002-0000-0B00-000001000000}">
      <formula1>900</formula1>
    </dataValidation>
  </dataValidations>
  <hyperlinks>
    <hyperlink ref="E66" r:id="rId1" xr:uid="{00000000-0004-0000-0B00-000000000000}"/>
    <hyperlink ref="E66:M66" location="'Сводная форма'!A1" display="http://www.kazae.kz/index.php/energoaudit/kalkulyator-t-u-t" xr:uid="{00000000-0004-0000-0B00-000001000000}"/>
  </hyperlinks>
  <pageMargins left="0.39370078740157483" right="0.39370078740157483" top="0.78740157480314965" bottom="0.39370078740157483" header="0.27559055118110237" footer="0.27559055118110237"/>
  <pageSetup paperSize="9" scale="61" orientation="portrait" r:id="rId2"/>
  <headerFooter alignWithMargins="0">
    <oddHeader>&amp;L&amp;"Tahoma,обычный"&amp;6Подготовлено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s_99_Coms"/>
  <dimension ref="A1:K236"/>
  <sheetViews>
    <sheetView showGridLines="0" topLeftCell="G6" zoomScaleNormal="100" workbookViewId="0"/>
  </sheetViews>
  <sheetFormatPr defaultRowHeight="11.25"/>
  <cols>
    <col min="1" max="5" width="9.140625" hidden="1" customWidth="1"/>
    <col min="6" max="6" width="3.7109375" hidden="1" customWidth="1"/>
    <col min="7" max="7" width="3.7109375" customWidth="1"/>
    <col min="8" max="8" width="5.7109375" style="28" hidden="1" customWidth="1"/>
    <col min="9" max="9" width="91.42578125" customWidth="1"/>
    <col min="10" max="11" width="3.7109375" customWidth="1"/>
  </cols>
  <sheetData>
    <row r="1" spans="2:11" hidden="1"/>
    <row r="2" spans="2:11" hidden="1"/>
    <row r="3" spans="2:11" hidden="1"/>
    <row r="4" spans="2:11" hidden="1"/>
    <row r="5" spans="2:11" hidden="1"/>
    <row r="6" spans="2:11">
      <c r="G6" s="26"/>
      <c r="H6" s="29"/>
      <c r="I6" s="26"/>
      <c r="J6" s="26"/>
      <c r="K6" s="26"/>
    </row>
    <row r="7" spans="2:11" ht="24" customHeight="1">
      <c r="G7" s="26"/>
      <c r="H7" s="317" t="s">
        <v>119</v>
      </c>
      <c r="I7" s="318"/>
      <c r="J7" s="26"/>
      <c r="K7" s="26"/>
    </row>
    <row r="8" spans="2:11">
      <c r="G8" s="26"/>
      <c r="H8" s="53"/>
      <c r="I8" s="54"/>
      <c r="J8" s="26"/>
      <c r="K8" s="26"/>
    </row>
    <row r="9" spans="2:11" ht="20.100000000000001" hidden="1" customHeight="1">
      <c r="B9" s="27"/>
      <c r="C9" s="52"/>
      <c r="D9" s="51"/>
      <c r="E9" s="51"/>
      <c r="F9" s="51"/>
      <c r="G9" s="19"/>
      <c r="H9" s="92"/>
      <c r="I9" s="100"/>
      <c r="J9" s="26"/>
    </row>
    <row r="10" spans="2:11" ht="28.5" customHeight="1">
      <c r="B10" s="27"/>
      <c r="C10" s="27"/>
      <c r="D10" s="51"/>
      <c r="E10" s="57"/>
      <c r="F10" s="96"/>
      <c r="G10" s="19"/>
      <c r="H10" s="87" t="s">
        <v>1342</v>
      </c>
      <c r="I10" s="98"/>
      <c r="J10" s="26"/>
    </row>
    <row r="11" spans="2:11" ht="28.5" customHeight="1">
      <c r="B11" s="27"/>
      <c r="C11" s="27"/>
      <c r="D11" s="51"/>
      <c r="E11" s="57"/>
      <c r="F11" s="96"/>
      <c r="G11" s="19"/>
      <c r="H11" s="87" t="s">
        <v>1304</v>
      </c>
      <c r="I11" s="98"/>
      <c r="J11" s="26"/>
    </row>
    <row r="12" spans="2:11" ht="28.5" customHeight="1">
      <c r="B12" s="27"/>
      <c r="C12" s="27"/>
      <c r="D12" s="51"/>
      <c r="E12" s="57"/>
      <c r="F12" s="96"/>
      <c r="G12" s="19"/>
      <c r="H12" s="87" t="s">
        <v>1352</v>
      </c>
      <c r="I12" s="98"/>
      <c r="J12" s="26"/>
    </row>
    <row r="13" spans="2:11" ht="28.5" customHeight="1">
      <c r="B13" s="27"/>
      <c r="C13" s="27"/>
      <c r="D13" s="51"/>
      <c r="E13" s="57"/>
      <c r="F13" s="96"/>
      <c r="G13" s="19"/>
      <c r="H13" s="87" t="s">
        <v>1360</v>
      </c>
      <c r="I13" s="98"/>
      <c r="J13" s="26"/>
    </row>
    <row r="14" spans="2:11" ht="28.5" customHeight="1">
      <c r="B14" s="27"/>
      <c r="C14" s="27"/>
      <c r="D14" s="51"/>
      <c r="E14" s="57"/>
      <c r="F14" s="96"/>
      <c r="G14" s="19"/>
      <c r="H14" s="87" t="s">
        <v>1389</v>
      </c>
      <c r="I14" s="98"/>
      <c r="J14" s="26"/>
    </row>
    <row r="15" spans="2:11" ht="28.5" customHeight="1">
      <c r="B15" s="27"/>
      <c r="C15" s="27"/>
      <c r="D15" s="51"/>
      <c r="E15" s="57"/>
      <c r="F15" s="96"/>
      <c r="G15" s="19"/>
      <c r="H15" s="87" t="s">
        <v>1390</v>
      </c>
      <c r="I15" s="98"/>
      <c r="J15" s="26"/>
    </row>
    <row r="16" spans="2:11" ht="28.5" customHeight="1">
      <c r="B16" s="27"/>
      <c r="C16" s="27"/>
      <c r="D16" s="51"/>
      <c r="E16" s="57"/>
      <c r="F16" s="96"/>
      <c r="G16" s="19"/>
      <c r="H16" s="87" t="s">
        <v>1391</v>
      </c>
      <c r="I16" s="98"/>
      <c r="J16" s="26"/>
    </row>
    <row r="17" spans="2:11" ht="28.5" customHeight="1">
      <c r="B17" s="27"/>
      <c r="C17" s="27"/>
      <c r="D17" s="51"/>
      <c r="E17" s="57"/>
      <c r="F17" s="96"/>
      <c r="G17" s="19"/>
      <c r="H17" s="87" t="s">
        <v>1392</v>
      </c>
      <c r="I17" s="98"/>
      <c r="J17" s="26"/>
    </row>
    <row r="18" spans="2:11" ht="28.5" customHeight="1">
      <c r="B18" s="27"/>
      <c r="C18" s="27"/>
      <c r="D18" s="51"/>
      <c r="E18" s="57"/>
      <c r="F18" s="96"/>
      <c r="G18" s="19"/>
      <c r="H18" s="87" t="s">
        <v>1393</v>
      </c>
      <c r="I18" s="98"/>
      <c r="J18" s="26"/>
    </row>
    <row r="19" spans="2:11" ht="28.5" customHeight="1">
      <c r="B19" s="27"/>
      <c r="C19" s="27"/>
      <c r="D19" s="51"/>
      <c r="E19" s="57"/>
      <c r="F19" s="96"/>
      <c r="G19" s="19"/>
      <c r="H19" s="87" t="s">
        <v>1394</v>
      </c>
      <c r="I19" s="98"/>
      <c r="J19" s="26"/>
    </row>
    <row r="20" spans="2:11" ht="15" hidden="1" customHeight="1">
      <c r="G20" s="19"/>
      <c r="H20" s="91"/>
      <c r="I20" s="94"/>
      <c r="J20" s="26"/>
      <c r="K20" s="26"/>
    </row>
    <row r="21" spans="2:11" ht="15" customHeight="1">
      <c r="G21" s="26"/>
      <c r="H21" s="29"/>
      <c r="I21" s="26"/>
      <c r="J21" s="26"/>
      <c r="K21" s="26"/>
    </row>
    <row r="22" spans="2:11" ht="15" customHeight="1">
      <c r="G22" s="26"/>
      <c r="H22" s="29"/>
      <c r="I22" s="26"/>
      <c r="J22" s="26"/>
      <c r="K22" s="26"/>
    </row>
    <row r="23" spans="2:11" ht="15" customHeight="1">
      <c r="G23" s="26"/>
      <c r="H23" s="29"/>
      <c r="I23" s="26"/>
      <c r="J23" s="26"/>
      <c r="K23" s="26"/>
    </row>
    <row r="24" spans="2:11" ht="15" customHeight="1"/>
    <row r="25" spans="2:11" ht="15" customHeight="1"/>
    <row r="26" spans="2:11" ht="15" customHeight="1"/>
    <row r="27" spans="2:11" ht="15" customHeight="1"/>
    <row r="28" spans="2:11" ht="15" customHeight="1"/>
    <row r="29" spans="2:11" ht="15" customHeight="1"/>
    <row r="30" spans="2:11" ht="15" customHeight="1"/>
    <row r="31" spans="2:11" ht="15" customHeight="1"/>
    <row r="32" spans="2:11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</sheetData>
  <sheetProtection password="FA9C" sheet="1" objects="1" scenarios="1" formatColumns="0" formatRows="0"/>
  <mergeCells count="1">
    <mergeCell ref="H7:I7"/>
  </mergeCells>
  <dataValidations count="3">
    <dataValidation type="textLength" operator="lessThanOrEqual" allowBlank="1" showInputMessage="1" showErrorMessage="1" errorTitle="Ошибка" error="Допускается ввод не более 900 символов!" prompt="По двойному клику" sqref="I20" xr:uid="{00000000-0002-0000-0C00-000000000000}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I9:I19" xr:uid="{00000000-0002-0000-0C00-000001000000}">
      <formula1>900</formula1>
    </dataValidation>
    <dataValidation allowBlank="1" showInputMessage="1" prompt="по двойному клику" sqref="G9:G20" xr:uid="{00000000-0002-0000-0C00-000002000000}"/>
  </dataValidations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s_99_Check"/>
  <dimension ref="E1:H12"/>
  <sheetViews>
    <sheetView showGridLines="0" topLeftCell="D9" zoomScaleNormal="100" workbookViewId="0">
      <selection activeCell="E14" sqref="E14"/>
    </sheetView>
  </sheetViews>
  <sheetFormatPr defaultRowHeight="11.25"/>
  <cols>
    <col min="1" max="3" width="0" hidden="1" customWidth="1"/>
    <col min="4" max="4" width="3.7109375" customWidth="1"/>
    <col min="5" max="6" width="35.7109375" customWidth="1"/>
    <col min="7" max="7" width="80.7109375" customWidth="1"/>
    <col min="8" max="8" width="20.7109375" customWidth="1"/>
  </cols>
  <sheetData>
    <row r="1" spans="5:8" hidden="1"/>
    <row r="2" spans="5:8" hidden="1"/>
    <row r="3" spans="5:8" hidden="1"/>
    <row r="4" spans="5:8" hidden="1"/>
    <row r="5" spans="5:8" hidden="1"/>
    <row r="6" spans="5:8" hidden="1"/>
    <row r="7" spans="5:8" hidden="1"/>
    <row r="8" spans="5:8" hidden="1"/>
    <row r="10" spans="5:8" ht="21.75" customHeight="1">
      <c r="E10" s="319" t="s">
        <v>80</v>
      </c>
      <c r="F10" s="320"/>
      <c r="G10" s="82"/>
      <c r="H10" s="82"/>
    </row>
    <row r="12" spans="5:8" ht="21.75" customHeight="1">
      <c r="E12" s="87" t="s">
        <v>166</v>
      </c>
      <c r="F12" s="87" t="s">
        <v>167</v>
      </c>
      <c r="G12" s="87" t="s">
        <v>118</v>
      </c>
      <c r="H12" s="87" t="s">
        <v>144</v>
      </c>
    </row>
  </sheetData>
  <sheetProtection algorithmName="SHA-512" hashValue="Gd9iEPGM6ywM2oV0FwHaQ/UmNdsHGKABtgHZfA7CY4o7JYB2E8Py/J3143M7qnXmJnEaCyqKGXYHRYKpaXIi5A==" saltValue="qIV4fxsIjQ/opwFXGBJ7yw==" spinCount="100000" sheet="1" objects="1" scenarios="1" formatColumns="0" formatRows="0"/>
  <dataConsolidate leftLabels="1" link="1"/>
  <mergeCells count="1">
    <mergeCell ref="E10:F1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ws_00"/>
  <dimension ref="E1:BY38"/>
  <sheetViews>
    <sheetView showGridLines="0" topLeftCell="D3" zoomScaleNormal="100" workbookViewId="0">
      <selection activeCell="S37" sqref="S37"/>
    </sheetView>
  </sheetViews>
  <sheetFormatPr defaultRowHeight="11.25"/>
  <cols>
    <col min="1" max="3" width="0" style="155" hidden="1" customWidth="1"/>
    <col min="4" max="4" width="3.7109375" style="155" customWidth="1"/>
    <col min="5" max="5" width="6.85546875" style="155" customWidth="1"/>
    <col min="6" max="6" width="53.85546875" style="156" customWidth="1"/>
    <col min="7" max="7" width="8.140625" style="105" customWidth="1"/>
    <col min="8" max="16384" width="9.140625" style="155"/>
  </cols>
  <sheetData>
    <row r="1" spans="5:77" hidden="1"/>
    <row r="2" spans="5:77" hidden="1"/>
    <row r="6" spans="5:77" ht="20.100000000000001" customHeight="1">
      <c r="E6" s="321" t="s">
        <v>1398</v>
      </c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321"/>
      <c r="AE6" s="321"/>
      <c r="AF6" s="321"/>
      <c r="AG6" s="321"/>
      <c r="AH6" s="321"/>
      <c r="AI6" s="321"/>
      <c r="AJ6" s="321"/>
      <c r="AK6" s="321"/>
      <c r="AL6" s="321"/>
      <c r="AM6" s="321"/>
      <c r="AN6" s="321"/>
      <c r="AO6" s="321"/>
      <c r="AP6" s="321"/>
      <c r="AQ6" s="321"/>
      <c r="AR6" s="321"/>
      <c r="AS6" s="321"/>
      <c r="AT6" s="321"/>
      <c r="AU6" s="321"/>
      <c r="AV6" s="321"/>
      <c r="AW6" s="321"/>
      <c r="AX6" s="321"/>
      <c r="AY6" s="321"/>
      <c r="AZ6" s="321"/>
      <c r="BA6" s="321"/>
      <c r="BB6" s="321"/>
      <c r="BC6" s="321"/>
      <c r="BD6" s="322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9"/>
      <c r="BT6" s="219"/>
    </row>
    <row r="7" spans="5:77" ht="20.100000000000001" customHeight="1">
      <c r="E7" s="158"/>
      <c r="F7" s="161"/>
      <c r="G7" s="218" t="s">
        <v>1337</v>
      </c>
      <c r="H7" s="162">
        <v>2014</v>
      </c>
      <c r="I7" s="162">
        <v>2015</v>
      </c>
      <c r="J7" s="162">
        <v>2016</v>
      </c>
      <c r="K7" s="162">
        <v>2017</v>
      </c>
      <c r="L7" s="162">
        <v>2018</v>
      </c>
      <c r="M7" s="162">
        <v>2019</v>
      </c>
      <c r="N7" s="162">
        <v>2020</v>
      </c>
      <c r="O7" s="162">
        <v>2021</v>
      </c>
      <c r="P7" s="162">
        <v>2022</v>
      </c>
      <c r="Q7" s="162">
        <v>2023</v>
      </c>
      <c r="R7" s="162">
        <v>2024</v>
      </c>
      <c r="S7" s="162">
        <v>2025</v>
      </c>
      <c r="T7" s="162">
        <v>2026</v>
      </c>
      <c r="U7" s="162">
        <v>2027</v>
      </c>
      <c r="V7" s="162">
        <v>2028</v>
      </c>
      <c r="W7" s="162">
        <v>2029</v>
      </c>
      <c r="X7" s="162">
        <v>2030</v>
      </c>
      <c r="Y7" s="162">
        <v>2031</v>
      </c>
      <c r="Z7" s="162">
        <v>2032</v>
      </c>
      <c r="AA7" s="162">
        <v>2033</v>
      </c>
      <c r="AB7" s="162">
        <v>2034</v>
      </c>
      <c r="AC7" s="162">
        <v>2035</v>
      </c>
      <c r="AD7" s="162">
        <v>2036</v>
      </c>
      <c r="AE7" s="162">
        <v>2037</v>
      </c>
      <c r="AF7" s="162">
        <v>2038</v>
      </c>
      <c r="AG7" s="162">
        <v>2039</v>
      </c>
      <c r="AH7" s="162">
        <v>2040</v>
      </c>
      <c r="AI7" s="162">
        <v>2041</v>
      </c>
      <c r="AJ7" s="162">
        <v>2042</v>
      </c>
      <c r="AK7" s="162">
        <v>2043</v>
      </c>
      <c r="AL7" s="162">
        <v>2044</v>
      </c>
      <c r="AM7" s="162">
        <v>2045</v>
      </c>
      <c r="AN7" s="162">
        <v>2046</v>
      </c>
      <c r="AO7" s="162">
        <v>2047</v>
      </c>
      <c r="AP7" s="162">
        <v>2048</v>
      </c>
      <c r="AQ7" s="162">
        <v>2049</v>
      </c>
      <c r="AR7" s="162">
        <v>2050</v>
      </c>
      <c r="AS7" s="162">
        <v>2051</v>
      </c>
      <c r="AT7" s="162">
        <v>2052</v>
      </c>
      <c r="AU7" s="162">
        <v>2053</v>
      </c>
      <c r="AV7" s="162">
        <v>2054</v>
      </c>
      <c r="AW7" s="162">
        <v>2055</v>
      </c>
      <c r="AX7" s="162">
        <v>2056</v>
      </c>
      <c r="AY7" s="162">
        <v>2057</v>
      </c>
      <c r="AZ7" s="162">
        <v>2058</v>
      </c>
      <c r="BA7" s="162">
        <v>2059</v>
      </c>
      <c r="BB7" s="162">
        <v>2060</v>
      </c>
      <c r="BC7" s="220">
        <v>2061</v>
      </c>
      <c r="BD7" s="222">
        <v>2062</v>
      </c>
      <c r="BE7" s="222">
        <f>BD7+1</f>
        <v>2063</v>
      </c>
      <c r="BF7" s="222">
        <f t="shared" ref="BF7:BT7" si="0">BE7+1</f>
        <v>2064</v>
      </c>
      <c r="BG7" s="222">
        <f t="shared" si="0"/>
        <v>2065</v>
      </c>
      <c r="BH7" s="222">
        <f t="shared" si="0"/>
        <v>2066</v>
      </c>
      <c r="BI7" s="222">
        <f t="shared" si="0"/>
        <v>2067</v>
      </c>
      <c r="BJ7" s="222">
        <f t="shared" si="0"/>
        <v>2068</v>
      </c>
      <c r="BK7" s="222">
        <f t="shared" si="0"/>
        <v>2069</v>
      </c>
      <c r="BL7" s="222">
        <f t="shared" si="0"/>
        <v>2070</v>
      </c>
      <c r="BM7" s="222">
        <f t="shared" si="0"/>
        <v>2071</v>
      </c>
      <c r="BN7" s="222">
        <f t="shared" si="0"/>
        <v>2072</v>
      </c>
      <c r="BO7" s="222">
        <f t="shared" si="0"/>
        <v>2073</v>
      </c>
      <c r="BP7" s="222">
        <f t="shared" si="0"/>
        <v>2074</v>
      </c>
      <c r="BQ7" s="222">
        <f t="shared" si="0"/>
        <v>2075</v>
      </c>
      <c r="BR7" s="222">
        <f t="shared" si="0"/>
        <v>2076</v>
      </c>
      <c r="BS7" s="222">
        <f t="shared" si="0"/>
        <v>2077</v>
      </c>
      <c r="BT7" s="222">
        <f t="shared" si="0"/>
        <v>2078</v>
      </c>
      <c r="BU7" s="157"/>
      <c r="BV7" s="157"/>
      <c r="BW7" s="157"/>
      <c r="BX7" s="157"/>
      <c r="BY7" s="157"/>
    </row>
    <row r="8" spans="5:77" ht="15" customHeight="1">
      <c r="E8" s="87" t="s">
        <v>1342</v>
      </c>
      <c r="F8" s="165" t="s">
        <v>1289</v>
      </c>
      <c r="G8" s="164"/>
      <c r="H8" s="163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</row>
    <row r="9" spans="5:77" ht="35.1" customHeight="1">
      <c r="E9" s="87" t="s">
        <v>1290</v>
      </c>
      <c r="F9" s="167" t="s">
        <v>1291</v>
      </c>
      <c r="G9" s="160" t="s">
        <v>1288</v>
      </c>
      <c r="H9" s="231">
        <v>100</v>
      </c>
      <c r="I9" s="231">
        <v>100</v>
      </c>
      <c r="J9" s="231">
        <v>100</v>
      </c>
      <c r="K9" s="231">
        <v>100</v>
      </c>
      <c r="L9" s="231">
        <v>100</v>
      </c>
      <c r="M9" s="231" t="s">
        <v>3564</v>
      </c>
      <c r="N9" s="231" t="s">
        <v>3564</v>
      </c>
      <c r="O9" s="231" t="s">
        <v>3564</v>
      </c>
      <c r="P9" s="231" t="s">
        <v>3564</v>
      </c>
      <c r="Q9" s="231" t="s">
        <v>3564</v>
      </c>
      <c r="R9" s="231" t="s">
        <v>3564</v>
      </c>
      <c r="S9" s="231" t="s">
        <v>3564</v>
      </c>
      <c r="T9" s="231" t="s">
        <v>3564</v>
      </c>
      <c r="U9" s="231" t="s">
        <v>3564</v>
      </c>
      <c r="V9" s="231" t="s">
        <v>3564</v>
      </c>
      <c r="W9" s="231" t="s">
        <v>3564</v>
      </c>
      <c r="X9" s="231" t="s">
        <v>3564</v>
      </c>
      <c r="Y9" s="231" t="s">
        <v>3564</v>
      </c>
      <c r="Z9" s="231" t="s">
        <v>3564</v>
      </c>
      <c r="AA9" s="231" t="s">
        <v>3564</v>
      </c>
      <c r="AB9" s="231" t="s">
        <v>3564</v>
      </c>
      <c r="AC9" s="231" t="s">
        <v>3564</v>
      </c>
      <c r="AD9" s="231" t="s">
        <v>3564</v>
      </c>
      <c r="AE9" s="231" t="s">
        <v>3564</v>
      </c>
      <c r="AF9" s="231" t="s">
        <v>3564</v>
      </c>
      <c r="AG9" s="231" t="s">
        <v>3564</v>
      </c>
      <c r="AH9" s="231" t="s">
        <v>3564</v>
      </c>
      <c r="AI9" s="231" t="s">
        <v>3564</v>
      </c>
      <c r="AJ9" s="231" t="s">
        <v>3564</v>
      </c>
      <c r="AK9" s="231" t="s">
        <v>3564</v>
      </c>
      <c r="AL9" s="231" t="s">
        <v>3564</v>
      </c>
      <c r="AM9" s="231" t="s">
        <v>3564</v>
      </c>
      <c r="AN9" s="231" t="s">
        <v>3564</v>
      </c>
      <c r="AO9" s="231" t="s">
        <v>3564</v>
      </c>
      <c r="AP9" s="231" t="s">
        <v>3564</v>
      </c>
      <c r="AQ9" s="231" t="s">
        <v>3564</v>
      </c>
      <c r="AR9" s="231" t="s">
        <v>3564</v>
      </c>
      <c r="AS9" s="231" t="s">
        <v>3564</v>
      </c>
      <c r="AT9" s="231" t="s">
        <v>3564</v>
      </c>
      <c r="AU9" s="231" t="s">
        <v>3564</v>
      </c>
      <c r="AV9" s="231" t="s">
        <v>3564</v>
      </c>
      <c r="AW9" s="231" t="s">
        <v>3564</v>
      </c>
      <c r="AX9" s="231" t="s">
        <v>3564</v>
      </c>
      <c r="AY9" s="231" t="s">
        <v>3564</v>
      </c>
      <c r="AZ9" s="231" t="s">
        <v>3564</v>
      </c>
      <c r="BA9" s="231" t="s">
        <v>3564</v>
      </c>
      <c r="BB9" s="231" t="s">
        <v>3564</v>
      </c>
      <c r="BC9" s="231" t="s">
        <v>3564</v>
      </c>
      <c r="BD9" s="231" t="s">
        <v>3564</v>
      </c>
      <c r="BE9" s="231" t="s">
        <v>3564</v>
      </c>
      <c r="BF9" s="231" t="s">
        <v>3564</v>
      </c>
      <c r="BG9" s="231" t="s">
        <v>3564</v>
      </c>
      <c r="BH9" s="231" t="s">
        <v>3564</v>
      </c>
      <c r="BI9" s="231" t="s">
        <v>3564</v>
      </c>
      <c r="BJ9" s="231" t="s">
        <v>3564</v>
      </c>
      <c r="BK9" s="231" t="s">
        <v>3564</v>
      </c>
      <c r="BL9" s="231" t="s">
        <v>3564</v>
      </c>
      <c r="BM9" s="231" t="s">
        <v>3564</v>
      </c>
      <c r="BN9" s="231" t="s">
        <v>3564</v>
      </c>
      <c r="BO9" s="231" t="s">
        <v>3564</v>
      </c>
      <c r="BP9" s="231" t="s">
        <v>3564</v>
      </c>
      <c r="BQ9" s="231" t="s">
        <v>3564</v>
      </c>
      <c r="BR9" s="231" t="s">
        <v>3564</v>
      </c>
      <c r="BS9" s="231" t="s">
        <v>3564</v>
      </c>
      <c r="BT9" s="231" t="s">
        <v>3564</v>
      </c>
    </row>
    <row r="10" spans="5:77" ht="35.1" customHeight="1">
      <c r="E10" s="87" t="s">
        <v>1292</v>
      </c>
      <c r="F10" s="167" t="s">
        <v>1293</v>
      </c>
      <c r="G10" s="114" t="s">
        <v>1288</v>
      </c>
      <c r="H10" s="231">
        <v>100</v>
      </c>
      <c r="I10" s="231">
        <v>100</v>
      </c>
      <c r="J10" s="231">
        <v>100</v>
      </c>
      <c r="K10" s="231">
        <v>100</v>
      </c>
      <c r="L10" s="231">
        <v>100</v>
      </c>
      <c r="M10" s="231">
        <v>100</v>
      </c>
      <c r="N10" s="231">
        <v>100</v>
      </c>
      <c r="O10" s="231">
        <v>100</v>
      </c>
      <c r="P10" s="231">
        <v>100</v>
      </c>
      <c r="Q10" s="231">
        <v>100</v>
      </c>
      <c r="R10" s="231" t="s">
        <v>3564</v>
      </c>
      <c r="S10" s="231" t="s">
        <v>3564</v>
      </c>
      <c r="T10" s="231" t="s">
        <v>3564</v>
      </c>
      <c r="U10" s="231" t="s">
        <v>3564</v>
      </c>
      <c r="V10" s="231" t="s">
        <v>3564</v>
      </c>
      <c r="W10" s="231" t="s">
        <v>3564</v>
      </c>
      <c r="X10" s="231" t="s">
        <v>3564</v>
      </c>
      <c r="Y10" s="231" t="s">
        <v>3564</v>
      </c>
      <c r="Z10" s="231" t="s">
        <v>3564</v>
      </c>
      <c r="AA10" s="231" t="s">
        <v>3564</v>
      </c>
      <c r="AB10" s="231" t="s">
        <v>3564</v>
      </c>
      <c r="AC10" s="231" t="s">
        <v>3564</v>
      </c>
      <c r="AD10" s="231" t="s">
        <v>3564</v>
      </c>
      <c r="AE10" s="231" t="s">
        <v>3564</v>
      </c>
      <c r="AF10" s="231" t="s">
        <v>3564</v>
      </c>
      <c r="AG10" s="231" t="s">
        <v>3564</v>
      </c>
      <c r="AH10" s="231" t="s">
        <v>3564</v>
      </c>
      <c r="AI10" s="231" t="s">
        <v>3564</v>
      </c>
      <c r="AJ10" s="231" t="s">
        <v>3564</v>
      </c>
      <c r="AK10" s="231" t="s">
        <v>3564</v>
      </c>
      <c r="AL10" s="231" t="s">
        <v>3564</v>
      </c>
      <c r="AM10" s="231" t="s">
        <v>3564</v>
      </c>
      <c r="AN10" s="231" t="s">
        <v>3564</v>
      </c>
      <c r="AO10" s="231" t="s">
        <v>3564</v>
      </c>
      <c r="AP10" s="231" t="s">
        <v>3564</v>
      </c>
      <c r="AQ10" s="231" t="s">
        <v>3564</v>
      </c>
      <c r="AR10" s="231" t="s">
        <v>3564</v>
      </c>
      <c r="AS10" s="231" t="s">
        <v>3564</v>
      </c>
      <c r="AT10" s="231" t="s">
        <v>3564</v>
      </c>
      <c r="AU10" s="231" t="s">
        <v>3564</v>
      </c>
      <c r="AV10" s="231" t="s">
        <v>3564</v>
      </c>
      <c r="AW10" s="231" t="s">
        <v>3564</v>
      </c>
      <c r="AX10" s="231" t="s">
        <v>3564</v>
      </c>
      <c r="AY10" s="231" t="s">
        <v>3564</v>
      </c>
      <c r="AZ10" s="231" t="s">
        <v>3564</v>
      </c>
      <c r="BA10" s="231" t="s">
        <v>3564</v>
      </c>
      <c r="BB10" s="231" t="s">
        <v>3564</v>
      </c>
      <c r="BC10" s="231" t="s">
        <v>3564</v>
      </c>
      <c r="BD10" s="231" t="s">
        <v>3564</v>
      </c>
      <c r="BE10" s="231" t="s">
        <v>3564</v>
      </c>
      <c r="BF10" s="231" t="s">
        <v>3564</v>
      </c>
      <c r="BG10" s="231" t="s">
        <v>3564</v>
      </c>
      <c r="BH10" s="231" t="s">
        <v>3564</v>
      </c>
      <c r="BI10" s="231" t="s">
        <v>3564</v>
      </c>
      <c r="BJ10" s="231" t="s">
        <v>3564</v>
      </c>
      <c r="BK10" s="231" t="s">
        <v>3564</v>
      </c>
      <c r="BL10" s="231" t="s">
        <v>3564</v>
      </c>
      <c r="BM10" s="231" t="s">
        <v>3564</v>
      </c>
      <c r="BN10" s="231" t="s">
        <v>3564</v>
      </c>
      <c r="BO10" s="231" t="s">
        <v>3564</v>
      </c>
      <c r="BP10" s="231" t="s">
        <v>3564</v>
      </c>
      <c r="BQ10" s="231" t="s">
        <v>3564</v>
      </c>
      <c r="BR10" s="231" t="s">
        <v>3564</v>
      </c>
      <c r="BS10" s="231" t="s">
        <v>3564</v>
      </c>
      <c r="BT10" s="231" t="s">
        <v>3564</v>
      </c>
    </row>
    <row r="11" spans="5:77" ht="45" customHeight="1">
      <c r="E11" s="87" t="s">
        <v>1294</v>
      </c>
      <c r="F11" s="167" t="s">
        <v>1295</v>
      </c>
      <c r="G11" s="114" t="s">
        <v>1288</v>
      </c>
      <c r="H11" s="231">
        <v>100</v>
      </c>
      <c r="I11" s="231">
        <v>100</v>
      </c>
      <c r="J11" s="231">
        <v>100</v>
      </c>
      <c r="K11" s="231">
        <v>90</v>
      </c>
      <c r="L11" s="231">
        <v>70</v>
      </c>
      <c r="M11" s="231">
        <v>50</v>
      </c>
      <c r="N11" s="231">
        <v>25</v>
      </c>
      <c r="O11" s="231">
        <v>25</v>
      </c>
      <c r="P11" s="231">
        <v>25</v>
      </c>
      <c r="Q11" s="231">
        <v>25</v>
      </c>
      <c r="R11" s="231" t="s">
        <v>3564</v>
      </c>
      <c r="S11" s="231" t="s">
        <v>3564</v>
      </c>
      <c r="T11" s="231" t="s">
        <v>3564</v>
      </c>
      <c r="U11" s="231" t="s">
        <v>3564</v>
      </c>
      <c r="V11" s="231" t="s">
        <v>3564</v>
      </c>
      <c r="W11" s="231" t="s">
        <v>3564</v>
      </c>
      <c r="X11" s="231" t="s">
        <v>3564</v>
      </c>
      <c r="Y11" s="231" t="s">
        <v>3564</v>
      </c>
      <c r="Z11" s="231" t="s">
        <v>3564</v>
      </c>
      <c r="AA11" s="231" t="s">
        <v>3564</v>
      </c>
      <c r="AB11" s="231" t="s">
        <v>3564</v>
      </c>
      <c r="AC11" s="231" t="s">
        <v>3564</v>
      </c>
      <c r="AD11" s="231" t="s">
        <v>3564</v>
      </c>
      <c r="AE11" s="231" t="s">
        <v>3564</v>
      </c>
      <c r="AF11" s="231" t="s">
        <v>3564</v>
      </c>
      <c r="AG11" s="231" t="s">
        <v>3564</v>
      </c>
      <c r="AH11" s="231" t="s">
        <v>3564</v>
      </c>
      <c r="AI11" s="231" t="s">
        <v>3564</v>
      </c>
      <c r="AJ11" s="231" t="s">
        <v>3564</v>
      </c>
      <c r="AK11" s="231" t="s">
        <v>3564</v>
      </c>
      <c r="AL11" s="231" t="s">
        <v>3564</v>
      </c>
      <c r="AM11" s="231" t="s">
        <v>3564</v>
      </c>
      <c r="AN11" s="231" t="s">
        <v>3564</v>
      </c>
      <c r="AO11" s="231" t="s">
        <v>3564</v>
      </c>
      <c r="AP11" s="231" t="s">
        <v>3564</v>
      </c>
      <c r="AQ11" s="231" t="s">
        <v>3564</v>
      </c>
      <c r="AR11" s="231" t="s">
        <v>3564</v>
      </c>
      <c r="AS11" s="231" t="s">
        <v>3564</v>
      </c>
      <c r="AT11" s="231" t="s">
        <v>3564</v>
      </c>
      <c r="AU11" s="231" t="s">
        <v>3564</v>
      </c>
      <c r="AV11" s="231" t="s">
        <v>3564</v>
      </c>
      <c r="AW11" s="231" t="s">
        <v>3564</v>
      </c>
      <c r="AX11" s="231" t="s">
        <v>3564</v>
      </c>
      <c r="AY11" s="231" t="s">
        <v>3564</v>
      </c>
      <c r="AZ11" s="231" t="s">
        <v>3564</v>
      </c>
      <c r="BA11" s="231" t="s">
        <v>3564</v>
      </c>
      <c r="BB11" s="231" t="s">
        <v>3564</v>
      </c>
      <c r="BC11" s="231" t="s">
        <v>3564</v>
      </c>
      <c r="BD11" s="231" t="s">
        <v>3564</v>
      </c>
      <c r="BE11" s="231" t="s">
        <v>3564</v>
      </c>
      <c r="BF11" s="231" t="s">
        <v>3564</v>
      </c>
      <c r="BG11" s="231" t="s">
        <v>3564</v>
      </c>
      <c r="BH11" s="231" t="s">
        <v>3564</v>
      </c>
      <c r="BI11" s="231" t="s">
        <v>3564</v>
      </c>
      <c r="BJ11" s="231" t="s">
        <v>3564</v>
      </c>
      <c r="BK11" s="231" t="s">
        <v>3564</v>
      </c>
      <c r="BL11" s="231" t="s">
        <v>3564</v>
      </c>
      <c r="BM11" s="231" t="s">
        <v>3564</v>
      </c>
      <c r="BN11" s="231" t="s">
        <v>3564</v>
      </c>
      <c r="BO11" s="231" t="s">
        <v>3564</v>
      </c>
      <c r="BP11" s="231" t="s">
        <v>3564</v>
      </c>
      <c r="BQ11" s="231" t="s">
        <v>3564</v>
      </c>
      <c r="BR11" s="231" t="s">
        <v>3564</v>
      </c>
      <c r="BS11" s="231" t="s">
        <v>3564</v>
      </c>
      <c r="BT11" s="231" t="s">
        <v>3564</v>
      </c>
    </row>
    <row r="12" spans="5:77" ht="35.1" customHeight="1">
      <c r="E12" s="87" t="s">
        <v>1296</v>
      </c>
      <c r="F12" s="167" t="s">
        <v>1297</v>
      </c>
      <c r="G12" s="114" t="s">
        <v>1288</v>
      </c>
      <c r="H12" s="231" t="s">
        <v>3564</v>
      </c>
      <c r="I12" s="231" t="s">
        <v>3564</v>
      </c>
      <c r="J12" s="231" t="s">
        <v>3564</v>
      </c>
      <c r="K12" s="231">
        <v>10</v>
      </c>
      <c r="L12" s="231">
        <v>30</v>
      </c>
      <c r="M12" s="231">
        <v>50</v>
      </c>
      <c r="N12" s="231">
        <v>75</v>
      </c>
      <c r="O12" s="231">
        <v>75</v>
      </c>
      <c r="P12" s="231">
        <v>75</v>
      </c>
      <c r="Q12" s="231">
        <v>75</v>
      </c>
      <c r="R12" s="231" t="s">
        <v>3564</v>
      </c>
      <c r="S12" s="231" t="s">
        <v>3564</v>
      </c>
      <c r="T12" s="231" t="s">
        <v>3564</v>
      </c>
      <c r="U12" s="231" t="s">
        <v>3564</v>
      </c>
      <c r="V12" s="231" t="s">
        <v>3564</v>
      </c>
      <c r="W12" s="231" t="s">
        <v>3564</v>
      </c>
      <c r="X12" s="231" t="s">
        <v>3564</v>
      </c>
      <c r="Y12" s="231" t="s">
        <v>3564</v>
      </c>
      <c r="Z12" s="231" t="s">
        <v>3564</v>
      </c>
      <c r="AA12" s="231" t="s">
        <v>3564</v>
      </c>
      <c r="AB12" s="231" t="s">
        <v>3564</v>
      </c>
      <c r="AC12" s="231" t="s">
        <v>3564</v>
      </c>
      <c r="AD12" s="231" t="s">
        <v>3564</v>
      </c>
      <c r="AE12" s="231" t="s">
        <v>3564</v>
      </c>
      <c r="AF12" s="231" t="s">
        <v>3564</v>
      </c>
      <c r="AG12" s="231" t="s">
        <v>3564</v>
      </c>
      <c r="AH12" s="231" t="s">
        <v>3564</v>
      </c>
      <c r="AI12" s="231" t="s">
        <v>3564</v>
      </c>
      <c r="AJ12" s="231" t="s">
        <v>3564</v>
      </c>
      <c r="AK12" s="231" t="s">
        <v>3564</v>
      </c>
      <c r="AL12" s="231" t="s">
        <v>3564</v>
      </c>
      <c r="AM12" s="231" t="s">
        <v>3564</v>
      </c>
      <c r="AN12" s="231" t="s">
        <v>3564</v>
      </c>
      <c r="AO12" s="231" t="s">
        <v>3564</v>
      </c>
      <c r="AP12" s="231" t="s">
        <v>3564</v>
      </c>
      <c r="AQ12" s="231" t="s">
        <v>3564</v>
      </c>
      <c r="AR12" s="231" t="s">
        <v>3564</v>
      </c>
      <c r="AS12" s="231" t="s">
        <v>3564</v>
      </c>
      <c r="AT12" s="231" t="s">
        <v>3564</v>
      </c>
      <c r="AU12" s="231" t="s">
        <v>3564</v>
      </c>
      <c r="AV12" s="231" t="s">
        <v>3564</v>
      </c>
      <c r="AW12" s="231" t="s">
        <v>3564</v>
      </c>
      <c r="AX12" s="231" t="s">
        <v>3564</v>
      </c>
      <c r="AY12" s="231" t="s">
        <v>3564</v>
      </c>
      <c r="AZ12" s="231" t="s">
        <v>3564</v>
      </c>
      <c r="BA12" s="231" t="s">
        <v>3564</v>
      </c>
      <c r="BB12" s="231" t="s">
        <v>3564</v>
      </c>
      <c r="BC12" s="231" t="s">
        <v>3564</v>
      </c>
      <c r="BD12" s="231" t="s">
        <v>3564</v>
      </c>
      <c r="BE12" s="231" t="s">
        <v>3564</v>
      </c>
      <c r="BF12" s="231" t="s">
        <v>3564</v>
      </c>
      <c r="BG12" s="231" t="s">
        <v>3564</v>
      </c>
      <c r="BH12" s="231" t="s">
        <v>3564</v>
      </c>
      <c r="BI12" s="231" t="s">
        <v>3564</v>
      </c>
      <c r="BJ12" s="231" t="s">
        <v>3564</v>
      </c>
      <c r="BK12" s="231" t="s">
        <v>3564</v>
      </c>
      <c r="BL12" s="231" t="s">
        <v>3564</v>
      </c>
      <c r="BM12" s="231" t="s">
        <v>3564</v>
      </c>
      <c r="BN12" s="231" t="s">
        <v>3564</v>
      </c>
      <c r="BO12" s="231" t="s">
        <v>3564</v>
      </c>
      <c r="BP12" s="231" t="s">
        <v>3564</v>
      </c>
      <c r="BQ12" s="231" t="s">
        <v>3564</v>
      </c>
      <c r="BR12" s="231" t="s">
        <v>3564</v>
      </c>
      <c r="BS12" s="231" t="s">
        <v>3564</v>
      </c>
      <c r="BT12" s="231" t="s">
        <v>3564</v>
      </c>
    </row>
    <row r="13" spans="5:77" ht="24.95" customHeight="1">
      <c r="E13" s="87" t="s">
        <v>1298</v>
      </c>
      <c r="F13" s="167" t="s">
        <v>1299</v>
      </c>
      <c r="G13" s="114" t="s">
        <v>1288</v>
      </c>
      <c r="H13" s="231" t="s">
        <v>3564</v>
      </c>
      <c r="I13" s="231">
        <v>100</v>
      </c>
      <c r="J13" s="231">
        <v>100</v>
      </c>
      <c r="K13" s="231">
        <v>100</v>
      </c>
      <c r="L13" s="231">
        <v>100</v>
      </c>
      <c r="M13" s="231">
        <v>100</v>
      </c>
      <c r="N13" s="231">
        <v>100</v>
      </c>
      <c r="O13" s="231">
        <v>100</v>
      </c>
      <c r="P13" s="231">
        <v>100</v>
      </c>
      <c r="Q13" s="231">
        <v>100</v>
      </c>
      <c r="R13" s="231" t="s">
        <v>3564</v>
      </c>
      <c r="S13" s="231" t="s">
        <v>3564</v>
      </c>
      <c r="T13" s="231" t="s">
        <v>3564</v>
      </c>
      <c r="U13" s="231" t="s">
        <v>3564</v>
      </c>
      <c r="V13" s="231" t="s">
        <v>3564</v>
      </c>
      <c r="W13" s="231" t="s">
        <v>3564</v>
      </c>
      <c r="X13" s="231" t="s">
        <v>3564</v>
      </c>
      <c r="Y13" s="231" t="s">
        <v>3564</v>
      </c>
      <c r="Z13" s="231" t="s">
        <v>3564</v>
      </c>
      <c r="AA13" s="231" t="s">
        <v>3564</v>
      </c>
      <c r="AB13" s="231" t="s">
        <v>3564</v>
      </c>
      <c r="AC13" s="231" t="s">
        <v>3564</v>
      </c>
      <c r="AD13" s="231" t="s">
        <v>3564</v>
      </c>
      <c r="AE13" s="231" t="s">
        <v>3564</v>
      </c>
      <c r="AF13" s="231" t="s">
        <v>3564</v>
      </c>
      <c r="AG13" s="231" t="s">
        <v>3564</v>
      </c>
      <c r="AH13" s="231" t="s">
        <v>3564</v>
      </c>
      <c r="AI13" s="231" t="s">
        <v>3564</v>
      </c>
      <c r="AJ13" s="231" t="s">
        <v>3564</v>
      </c>
      <c r="AK13" s="231" t="s">
        <v>3564</v>
      </c>
      <c r="AL13" s="231" t="s">
        <v>3564</v>
      </c>
      <c r="AM13" s="231" t="s">
        <v>3564</v>
      </c>
      <c r="AN13" s="231" t="s">
        <v>3564</v>
      </c>
      <c r="AO13" s="231" t="s">
        <v>3564</v>
      </c>
      <c r="AP13" s="231" t="s">
        <v>3564</v>
      </c>
      <c r="AQ13" s="231" t="s">
        <v>3564</v>
      </c>
      <c r="AR13" s="231" t="s">
        <v>3564</v>
      </c>
      <c r="AS13" s="231" t="s">
        <v>3564</v>
      </c>
      <c r="AT13" s="231" t="s">
        <v>3564</v>
      </c>
      <c r="AU13" s="231" t="s">
        <v>3564</v>
      </c>
      <c r="AV13" s="231" t="s">
        <v>3564</v>
      </c>
      <c r="AW13" s="231" t="s">
        <v>3564</v>
      </c>
      <c r="AX13" s="231" t="s">
        <v>3564</v>
      </c>
      <c r="AY13" s="231" t="s">
        <v>3564</v>
      </c>
      <c r="AZ13" s="231" t="s">
        <v>3564</v>
      </c>
      <c r="BA13" s="231" t="s">
        <v>3564</v>
      </c>
      <c r="BB13" s="231" t="s">
        <v>3564</v>
      </c>
      <c r="BC13" s="231" t="s">
        <v>3564</v>
      </c>
      <c r="BD13" s="231" t="s">
        <v>3564</v>
      </c>
      <c r="BE13" s="231" t="s">
        <v>3564</v>
      </c>
      <c r="BF13" s="231" t="s">
        <v>3564</v>
      </c>
      <c r="BG13" s="231" t="s">
        <v>3564</v>
      </c>
      <c r="BH13" s="231" t="s">
        <v>3564</v>
      </c>
      <c r="BI13" s="231" t="s">
        <v>3564</v>
      </c>
      <c r="BJ13" s="231" t="s">
        <v>3564</v>
      </c>
      <c r="BK13" s="231" t="s">
        <v>3564</v>
      </c>
      <c r="BL13" s="231" t="s">
        <v>3564</v>
      </c>
      <c r="BM13" s="231" t="s">
        <v>3564</v>
      </c>
      <c r="BN13" s="231" t="s">
        <v>3564</v>
      </c>
      <c r="BO13" s="231" t="s">
        <v>3564</v>
      </c>
      <c r="BP13" s="231" t="s">
        <v>3564</v>
      </c>
      <c r="BQ13" s="231" t="s">
        <v>3564</v>
      </c>
      <c r="BR13" s="231" t="s">
        <v>3564</v>
      </c>
      <c r="BS13" s="231" t="s">
        <v>3564</v>
      </c>
      <c r="BT13" s="231" t="s">
        <v>3564</v>
      </c>
    </row>
    <row r="14" spans="5:77" ht="69.95" customHeight="1">
      <c r="E14" s="87" t="s">
        <v>1300</v>
      </c>
      <c r="F14" s="167" t="s">
        <v>1301</v>
      </c>
      <c r="G14" s="114" t="s">
        <v>1288</v>
      </c>
      <c r="H14" s="231" t="s">
        <v>3564</v>
      </c>
      <c r="I14" s="231" t="s">
        <v>3564</v>
      </c>
      <c r="J14" s="231" t="s">
        <v>3564</v>
      </c>
      <c r="K14" s="231" t="s">
        <v>3564</v>
      </c>
      <c r="L14" s="231">
        <v>100</v>
      </c>
      <c r="M14" s="231">
        <v>100</v>
      </c>
      <c r="N14" s="231">
        <v>100</v>
      </c>
      <c r="O14" s="231">
        <v>100</v>
      </c>
      <c r="P14" s="231">
        <v>100</v>
      </c>
      <c r="Q14" s="231">
        <v>100</v>
      </c>
      <c r="R14" s="231" t="s">
        <v>3564</v>
      </c>
      <c r="S14" s="231" t="s">
        <v>3564</v>
      </c>
      <c r="T14" s="231" t="s">
        <v>3564</v>
      </c>
      <c r="U14" s="231" t="s">
        <v>3564</v>
      </c>
      <c r="V14" s="231" t="s">
        <v>3564</v>
      </c>
      <c r="W14" s="231" t="s">
        <v>3564</v>
      </c>
      <c r="X14" s="231" t="s">
        <v>3564</v>
      </c>
      <c r="Y14" s="231" t="s">
        <v>3564</v>
      </c>
      <c r="Z14" s="231" t="s">
        <v>3564</v>
      </c>
      <c r="AA14" s="231" t="s">
        <v>3564</v>
      </c>
      <c r="AB14" s="231" t="s">
        <v>3564</v>
      </c>
      <c r="AC14" s="231" t="s">
        <v>3564</v>
      </c>
      <c r="AD14" s="231" t="s">
        <v>3564</v>
      </c>
      <c r="AE14" s="231" t="s">
        <v>3564</v>
      </c>
      <c r="AF14" s="231" t="s">
        <v>3564</v>
      </c>
      <c r="AG14" s="231" t="s">
        <v>3564</v>
      </c>
      <c r="AH14" s="231" t="s">
        <v>3564</v>
      </c>
      <c r="AI14" s="231" t="s">
        <v>3564</v>
      </c>
      <c r="AJ14" s="231" t="s">
        <v>3564</v>
      </c>
      <c r="AK14" s="231" t="s">
        <v>3564</v>
      </c>
      <c r="AL14" s="231" t="s">
        <v>3564</v>
      </c>
      <c r="AM14" s="231" t="s">
        <v>3564</v>
      </c>
      <c r="AN14" s="231" t="s">
        <v>3564</v>
      </c>
      <c r="AO14" s="231" t="s">
        <v>3564</v>
      </c>
      <c r="AP14" s="231" t="s">
        <v>3564</v>
      </c>
      <c r="AQ14" s="231" t="s">
        <v>3564</v>
      </c>
      <c r="AR14" s="231" t="s">
        <v>3564</v>
      </c>
      <c r="AS14" s="231" t="s">
        <v>3564</v>
      </c>
      <c r="AT14" s="231" t="s">
        <v>3564</v>
      </c>
      <c r="AU14" s="231" t="s">
        <v>3564</v>
      </c>
      <c r="AV14" s="231" t="s">
        <v>3564</v>
      </c>
      <c r="AW14" s="231" t="s">
        <v>3564</v>
      </c>
      <c r="AX14" s="231" t="s">
        <v>3564</v>
      </c>
      <c r="AY14" s="231" t="s">
        <v>3564</v>
      </c>
      <c r="AZ14" s="231" t="s">
        <v>3564</v>
      </c>
      <c r="BA14" s="231" t="s">
        <v>3564</v>
      </c>
      <c r="BB14" s="231" t="s">
        <v>3564</v>
      </c>
      <c r="BC14" s="231" t="s">
        <v>3564</v>
      </c>
      <c r="BD14" s="231" t="s">
        <v>3564</v>
      </c>
      <c r="BE14" s="231" t="s">
        <v>3564</v>
      </c>
      <c r="BF14" s="231" t="s">
        <v>3564</v>
      </c>
      <c r="BG14" s="231" t="s">
        <v>3564</v>
      </c>
      <c r="BH14" s="231" t="s">
        <v>3564</v>
      </c>
      <c r="BI14" s="231" t="s">
        <v>3564</v>
      </c>
      <c r="BJ14" s="231" t="s">
        <v>3564</v>
      </c>
      <c r="BK14" s="231" t="s">
        <v>3564</v>
      </c>
      <c r="BL14" s="231" t="s">
        <v>3564</v>
      </c>
      <c r="BM14" s="231" t="s">
        <v>3564</v>
      </c>
      <c r="BN14" s="231" t="s">
        <v>3564</v>
      </c>
      <c r="BO14" s="231" t="s">
        <v>3564</v>
      </c>
      <c r="BP14" s="231" t="s">
        <v>3564</v>
      </c>
      <c r="BQ14" s="231" t="s">
        <v>3564</v>
      </c>
      <c r="BR14" s="231" t="s">
        <v>3564</v>
      </c>
      <c r="BS14" s="231" t="s">
        <v>3564</v>
      </c>
      <c r="BT14" s="231" t="s">
        <v>3564</v>
      </c>
    </row>
    <row r="15" spans="5:77" ht="15" customHeight="1">
      <c r="E15" s="87" t="s">
        <v>1303</v>
      </c>
      <c r="F15" s="167" t="s">
        <v>1302</v>
      </c>
      <c r="G15" s="114" t="s">
        <v>1288</v>
      </c>
      <c r="H15" s="231" t="s">
        <v>3564</v>
      </c>
      <c r="I15" s="231" t="s">
        <v>3564</v>
      </c>
      <c r="J15" s="231" t="s">
        <v>3564</v>
      </c>
      <c r="K15" s="231" t="s">
        <v>3564</v>
      </c>
      <c r="L15" s="231" t="s">
        <v>3564</v>
      </c>
      <c r="M15" s="231" t="s">
        <v>3564</v>
      </c>
      <c r="N15" s="231" t="s">
        <v>3564</v>
      </c>
      <c r="O15" s="231" t="s">
        <v>3564</v>
      </c>
      <c r="P15" s="231" t="s">
        <v>3564</v>
      </c>
      <c r="Q15" s="231" t="s">
        <v>3564</v>
      </c>
      <c r="R15" s="231" t="s">
        <v>3564</v>
      </c>
      <c r="S15" s="231" t="s">
        <v>3564</v>
      </c>
      <c r="T15" s="231" t="s">
        <v>3564</v>
      </c>
      <c r="U15" s="231" t="s">
        <v>3564</v>
      </c>
      <c r="V15" s="231" t="s">
        <v>3564</v>
      </c>
      <c r="W15" s="231" t="s">
        <v>3564</v>
      </c>
      <c r="X15" s="231" t="s">
        <v>3564</v>
      </c>
      <c r="Y15" s="231" t="s">
        <v>3564</v>
      </c>
      <c r="Z15" s="231" t="s">
        <v>3564</v>
      </c>
      <c r="AA15" s="231" t="s">
        <v>3564</v>
      </c>
      <c r="AB15" s="231" t="s">
        <v>3564</v>
      </c>
      <c r="AC15" s="231" t="s">
        <v>3564</v>
      </c>
      <c r="AD15" s="231" t="s">
        <v>3564</v>
      </c>
      <c r="AE15" s="231" t="s">
        <v>3564</v>
      </c>
      <c r="AF15" s="231" t="s">
        <v>3564</v>
      </c>
      <c r="AG15" s="231" t="s">
        <v>3564</v>
      </c>
      <c r="AH15" s="231" t="s">
        <v>3564</v>
      </c>
      <c r="AI15" s="231" t="s">
        <v>3564</v>
      </c>
      <c r="AJ15" s="231" t="s">
        <v>3564</v>
      </c>
      <c r="AK15" s="231" t="s">
        <v>3564</v>
      </c>
      <c r="AL15" s="231" t="s">
        <v>3564</v>
      </c>
      <c r="AM15" s="231" t="s">
        <v>3564</v>
      </c>
      <c r="AN15" s="231" t="s">
        <v>3564</v>
      </c>
      <c r="AO15" s="231" t="s">
        <v>3564</v>
      </c>
      <c r="AP15" s="231" t="s">
        <v>3564</v>
      </c>
      <c r="AQ15" s="231" t="s">
        <v>3564</v>
      </c>
      <c r="AR15" s="231" t="s">
        <v>3564</v>
      </c>
      <c r="AS15" s="231" t="s">
        <v>3564</v>
      </c>
      <c r="AT15" s="231" t="s">
        <v>3564</v>
      </c>
      <c r="AU15" s="231" t="s">
        <v>3564</v>
      </c>
      <c r="AV15" s="231" t="s">
        <v>3564</v>
      </c>
      <c r="AW15" s="231" t="s">
        <v>3564</v>
      </c>
      <c r="AX15" s="231" t="s">
        <v>3564</v>
      </c>
      <c r="AY15" s="231" t="s">
        <v>3564</v>
      </c>
      <c r="AZ15" s="231" t="s">
        <v>3564</v>
      </c>
      <c r="BA15" s="231" t="s">
        <v>3564</v>
      </c>
      <c r="BB15" s="231" t="s">
        <v>3564</v>
      </c>
      <c r="BC15" s="231" t="s">
        <v>3564</v>
      </c>
      <c r="BD15" s="231" t="s">
        <v>3564</v>
      </c>
      <c r="BE15" s="231" t="s">
        <v>3564</v>
      </c>
      <c r="BF15" s="231" t="s">
        <v>3564</v>
      </c>
      <c r="BG15" s="231" t="s">
        <v>3564</v>
      </c>
      <c r="BH15" s="231" t="s">
        <v>3564</v>
      </c>
      <c r="BI15" s="231" t="s">
        <v>3564</v>
      </c>
      <c r="BJ15" s="231" t="s">
        <v>3564</v>
      </c>
      <c r="BK15" s="231" t="s">
        <v>3564</v>
      </c>
      <c r="BL15" s="231" t="s">
        <v>3564</v>
      </c>
      <c r="BM15" s="231" t="s">
        <v>3564</v>
      </c>
      <c r="BN15" s="231" t="s">
        <v>3564</v>
      </c>
      <c r="BO15" s="231" t="s">
        <v>3564</v>
      </c>
      <c r="BP15" s="231" t="s">
        <v>3564</v>
      </c>
      <c r="BQ15" s="231" t="s">
        <v>3564</v>
      </c>
      <c r="BR15" s="231" t="s">
        <v>3564</v>
      </c>
      <c r="BS15" s="231" t="s">
        <v>3564</v>
      </c>
      <c r="BT15" s="231" t="s">
        <v>3564</v>
      </c>
    </row>
    <row r="16" spans="5:77" ht="15" customHeight="1">
      <c r="E16" s="87" t="s">
        <v>1304</v>
      </c>
      <c r="F16" s="166" t="s">
        <v>1270</v>
      </c>
      <c r="G16" s="114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59"/>
      <c r="AQ16" s="159"/>
      <c r="AR16" s="159"/>
      <c r="AS16" s="159"/>
      <c r="AT16" s="159"/>
      <c r="AU16" s="159"/>
      <c r="AV16" s="159"/>
      <c r="AW16" s="159"/>
      <c r="AX16" s="159"/>
      <c r="AY16" s="159"/>
      <c r="AZ16" s="159"/>
      <c r="BA16" s="159"/>
      <c r="BB16" s="159"/>
      <c r="BC16" s="159"/>
      <c r="BD16" s="159"/>
      <c r="BE16" s="159"/>
      <c r="BF16" s="159"/>
      <c r="BG16" s="159"/>
      <c r="BH16" s="159"/>
      <c r="BI16" s="159"/>
      <c r="BJ16" s="159"/>
      <c r="BK16" s="159"/>
      <c r="BL16" s="159"/>
      <c r="BM16" s="159"/>
      <c r="BN16" s="159"/>
      <c r="BO16" s="159"/>
      <c r="BP16" s="159"/>
      <c r="BQ16" s="159"/>
      <c r="BR16" s="159"/>
      <c r="BS16" s="159"/>
      <c r="BT16" s="159"/>
    </row>
    <row r="17" spans="5:72" ht="35.1" customHeight="1">
      <c r="E17" s="87" t="s">
        <v>1249</v>
      </c>
      <c r="F17" s="167" t="s">
        <v>1291</v>
      </c>
      <c r="G17" s="114" t="s">
        <v>1288</v>
      </c>
      <c r="H17" s="231">
        <v>100</v>
      </c>
      <c r="I17" s="231">
        <v>100</v>
      </c>
      <c r="J17" s="231">
        <v>100</v>
      </c>
      <c r="K17" s="231">
        <v>100</v>
      </c>
      <c r="L17" s="231">
        <v>100</v>
      </c>
      <c r="M17" s="231" t="s">
        <v>3564</v>
      </c>
      <c r="N17" s="231" t="s">
        <v>3564</v>
      </c>
      <c r="O17" s="231" t="s">
        <v>3564</v>
      </c>
      <c r="P17" s="231" t="s">
        <v>3564</v>
      </c>
      <c r="Q17" s="231" t="s">
        <v>3564</v>
      </c>
      <c r="R17" s="231" t="s">
        <v>3564</v>
      </c>
      <c r="S17" s="231" t="s">
        <v>3564</v>
      </c>
      <c r="T17" s="231" t="s">
        <v>3564</v>
      </c>
      <c r="U17" s="231" t="s">
        <v>3564</v>
      </c>
      <c r="V17" s="231" t="s">
        <v>3564</v>
      </c>
      <c r="W17" s="231" t="s">
        <v>3564</v>
      </c>
      <c r="X17" s="231" t="s">
        <v>3564</v>
      </c>
      <c r="Y17" s="231" t="s">
        <v>3564</v>
      </c>
      <c r="Z17" s="231" t="s">
        <v>3564</v>
      </c>
      <c r="AA17" s="231" t="s">
        <v>3564</v>
      </c>
      <c r="AB17" s="231" t="s">
        <v>3564</v>
      </c>
      <c r="AC17" s="231" t="s">
        <v>3564</v>
      </c>
      <c r="AD17" s="231" t="s">
        <v>3564</v>
      </c>
      <c r="AE17" s="231" t="s">
        <v>3564</v>
      </c>
      <c r="AF17" s="231" t="s">
        <v>3564</v>
      </c>
      <c r="AG17" s="231" t="s">
        <v>3564</v>
      </c>
      <c r="AH17" s="231" t="s">
        <v>3564</v>
      </c>
      <c r="AI17" s="231" t="s">
        <v>3564</v>
      </c>
      <c r="AJ17" s="231" t="s">
        <v>3564</v>
      </c>
      <c r="AK17" s="231" t="s">
        <v>3564</v>
      </c>
      <c r="AL17" s="231" t="s">
        <v>3564</v>
      </c>
      <c r="AM17" s="231" t="s">
        <v>3564</v>
      </c>
      <c r="AN17" s="231" t="s">
        <v>3564</v>
      </c>
      <c r="AO17" s="231" t="s">
        <v>3564</v>
      </c>
      <c r="AP17" s="231" t="s">
        <v>3564</v>
      </c>
      <c r="AQ17" s="231" t="s">
        <v>3564</v>
      </c>
      <c r="AR17" s="231" t="s">
        <v>3564</v>
      </c>
      <c r="AS17" s="231" t="s">
        <v>3564</v>
      </c>
      <c r="AT17" s="231" t="s">
        <v>3564</v>
      </c>
      <c r="AU17" s="231" t="s">
        <v>3564</v>
      </c>
      <c r="AV17" s="231" t="s">
        <v>3564</v>
      </c>
      <c r="AW17" s="231" t="s">
        <v>3564</v>
      </c>
      <c r="AX17" s="231" t="s">
        <v>3564</v>
      </c>
      <c r="AY17" s="231" t="s">
        <v>3564</v>
      </c>
      <c r="AZ17" s="231" t="s">
        <v>3564</v>
      </c>
      <c r="BA17" s="231" t="s">
        <v>3564</v>
      </c>
      <c r="BB17" s="231" t="s">
        <v>3564</v>
      </c>
      <c r="BC17" s="231" t="s">
        <v>3564</v>
      </c>
      <c r="BD17" s="231" t="s">
        <v>3564</v>
      </c>
      <c r="BE17" s="231" t="s">
        <v>3564</v>
      </c>
      <c r="BF17" s="231" t="s">
        <v>3564</v>
      </c>
      <c r="BG17" s="231" t="s">
        <v>3564</v>
      </c>
      <c r="BH17" s="231" t="s">
        <v>3564</v>
      </c>
      <c r="BI17" s="231" t="s">
        <v>3564</v>
      </c>
      <c r="BJ17" s="231" t="s">
        <v>3564</v>
      </c>
      <c r="BK17" s="231" t="s">
        <v>3564</v>
      </c>
      <c r="BL17" s="231" t="s">
        <v>3564</v>
      </c>
      <c r="BM17" s="231" t="s">
        <v>3564</v>
      </c>
      <c r="BN17" s="231" t="s">
        <v>3564</v>
      </c>
      <c r="BO17" s="231" t="s">
        <v>3564</v>
      </c>
      <c r="BP17" s="231" t="s">
        <v>3564</v>
      </c>
      <c r="BQ17" s="231" t="s">
        <v>3564</v>
      </c>
      <c r="BR17" s="231" t="s">
        <v>3564</v>
      </c>
      <c r="BS17" s="231" t="s">
        <v>3564</v>
      </c>
      <c r="BT17" s="231" t="s">
        <v>3564</v>
      </c>
    </row>
    <row r="18" spans="5:72" ht="35.1" customHeight="1">
      <c r="E18" s="87" t="s">
        <v>1305</v>
      </c>
      <c r="F18" s="167" t="s">
        <v>1293</v>
      </c>
      <c r="G18" s="114" t="s">
        <v>1288</v>
      </c>
      <c r="H18" s="231">
        <v>100</v>
      </c>
      <c r="I18" s="231">
        <v>100</v>
      </c>
      <c r="J18" s="231">
        <v>100</v>
      </c>
      <c r="K18" s="231">
        <v>100</v>
      </c>
      <c r="L18" s="231">
        <v>100</v>
      </c>
      <c r="M18" s="231">
        <v>100</v>
      </c>
      <c r="N18" s="231">
        <v>100</v>
      </c>
      <c r="O18" s="231">
        <v>100</v>
      </c>
      <c r="P18" s="231">
        <v>100</v>
      </c>
      <c r="Q18" s="231">
        <v>100</v>
      </c>
      <c r="R18" s="231" t="s">
        <v>3564</v>
      </c>
      <c r="S18" s="231" t="s">
        <v>3564</v>
      </c>
      <c r="T18" s="231" t="s">
        <v>3564</v>
      </c>
      <c r="U18" s="231" t="s">
        <v>3564</v>
      </c>
      <c r="V18" s="231" t="s">
        <v>3564</v>
      </c>
      <c r="W18" s="231" t="s">
        <v>3564</v>
      </c>
      <c r="X18" s="231" t="s">
        <v>3564</v>
      </c>
      <c r="Y18" s="231" t="s">
        <v>3564</v>
      </c>
      <c r="Z18" s="231" t="s">
        <v>3564</v>
      </c>
      <c r="AA18" s="231" t="s">
        <v>3564</v>
      </c>
      <c r="AB18" s="231" t="s">
        <v>3564</v>
      </c>
      <c r="AC18" s="231" t="s">
        <v>3564</v>
      </c>
      <c r="AD18" s="231" t="s">
        <v>3564</v>
      </c>
      <c r="AE18" s="231" t="s">
        <v>3564</v>
      </c>
      <c r="AF18" s="231" t="s">
        <v>3564</v>
      </c>
      <c r="AG18" s="231" t="s">
        <v>3564</v>
      </c>
      <c r="AH18" s="231" t="s">
        <v>3564</v>
      </c>
      <c r="AI18" s="231" t="s">
        <v>3564</v>
      </c>
      <c r="AJ18" s="231" t="s">
        <v>3564</v>
      </c>
      <c r="AK18" s="231" t="s">
        <v>3564</v>
      </c>
      <c r="AL18" s="231" t="s">
        <v>3564</v>
      </c>
      <c r="AM18" s="231" t="s">
        <v>3564</v>
      </c>
      <c r="AN18" s="231" t="s">
        <v>3564</v>
      </c>
      <c r="AO18" s="231" t="s">
        <v>3564</v>
      </c>
      <c r="AP18" s="231" t="s">
        <v>3564</v>
      </c>
      <c r="AQ18" s="231" t="s">
        <v>3564</v>
      </c>
      <c r="AR18" s="231" t="s">
        <v>3564</v>
      </c>
      <c r="AS18" s="231" t="s">
        <v>3564</v>
      </c>
      <c r="AT18" s="231" t="s">
        <v>3564</v>
      </c>
      <c r="AU18" s="231" t="s">
        <v>3564</v>
      </c>
      <c r="AV18" s="231" t="s">
        <v>3564</v>
      </c>
      <c r="AW18" s="231" t="s">
        <v>3564</v>
      </c>
      <c r="AX18" s="231" t="s">
        <v>3564</v>
      </c>
      <c r="AY18" s="231" t="s">
        <v>3564</v>
      </c>
      <c r="AZ18" s="231" t="s">
        <v>3564</v>
      </c>
      <c r="BA18" s="231" t="s">
        <v>3564</v>
      </c>
      <c r="BB18" s="231" t="s">
        <v>3564</v>
      </c>
      <c r="BC18" s="231" t="s">
        <v>3564</v>
      </c>
      <c r="BD18" s="231" t="s">
        <v>3564</v>
      </c>
      <c r="BE18" s="231" t="s">
        <v>3564</v>
      </c>
      <c r="BF18" s="231" t="s">
        <v>3564</v>
      </c>
      <c r="BG18" s="231" t="s">
        <v>3564</v>
      </c>
      <c r="BH18" s="231" t="s">
        <v>3564</v>
      </c>
      <c r="BI18" s="231" t="s">
        <v>3564</v>
      </c>
      <c r="BJ18" s="231" t="s">
        <v>3564</v>
      </c>
      <c r="BK18" s="231" t="s">
        <v>3564</v>
      </c>
      <c r="BL18" s="231" t="s">
        <v>3564</v>
      </c>
      <c r="BM18" s="231" t="s">
        <v>3564</v>
      </c>
      <c r="BN18" s="231" t="s">
        <v>3564</v>
      </c>
      <c r="BO18" s="231" t="s">
        <v>3564</v>
      </c>
      <c r="BP18" s="231" t="s">
        <v>3564</v>
      </c>
      <c r="BQ18" s="231" t="s">
        <v>3564</v>
      </c>
      <c r="BR18" s="231" t="s">
        <v>3564</v>
      </c>
      <c r="BS18" s="231" t="s">
        <v>3564</v>
      </c>
      <c r="BT18" s="231" t="s">
        <v>3564</v>
      </c>
    </row>
    <row r="19" spans="5:72" ht="45" customHeight="1">
      <c r="E19" s="87" t="s">
        <v>1306</v>
      </c>
      <c r="F19" s="167" t="s">
        <v>1295</v>
      </c>
      <c r="G19" s="114" t="s">
        <v>1288</v>
      </c>
      <c r="H19" s="231">
        <v>100</v>
      </c>
      <c r="I19" s="231">
        <v>100</v>
      </c>
      <c r="J19" s="231">
        <v>100</v>
      </c>
      <c r="K19" s="231">
        <v>90</v>
      </c>
      <c r="L19" s="231">
        <v>70</v>
      </c>
      <c r="M19" s="231">
        <v>50</v>
      </c>
      <c r="N19" s="231">
        <v>25</v>
      </c>
      <c r="O19" s="231">
        <v>25</v>
      </c>
      <c r="P19" s="231">
        <v>25</v>
      </c>
      <c r="Q19" s="231">
        <v>25</v>
      </c>
      <c r="R19" s="231" t="s">
        <v>3564</v>
      </c>
      <c r="S19" s="231" t="s">
        <v>3564</v>
      </c>
      <c r="T19" s="231" t="s">
        <v>3564</v>
      </c>
      <c r="U19" s="231" t="s">
        <v>3564</v>
      </c>
      <c r="V19" s="231" t="s">
        <v>3564</v>
      </c>
      <c r="W19" s="231" t="s">
        <v>3564</v>
      </c>
      <c r="X19" s="231" t="s">
        <v>3564</v>
      </c>
      <c r="Y19" s="231" t="s">
        <v>3564</v>
      </c>
      <c r="Z19" s="231" t="s">
        <v>3564</v>
      </c>
      <c r="AA19" s="231" t="s">
        <v>3564</v>
      </c>
      <c r="AB19" s="231" t="s">
        <v>3564</v>
      </c>
      <c r="AC19" s="231" t="s">
        <v>3564</v>
      </c>
      <c r="AD19" s="231" t="s">
        <v>3564</v>
      </c>
      <c r="AE19" s="231" t="s">
        <v>3564</v>
      </c>
      <c r="AF19" s="231" t="s">
        <v>3564</v>
      </c>
      <c r="AG19" s="231" t="s">
        <v>3564</v>
      </c>
      <c r="AH19" s="231" t="s">
        <v>3564</v>
      </c>
      <c r="AI19" s="231" t="s">
        <v>3564</v>
      </c>
      <c r="AJ19" s="231" t="s">
        <v>3564</v>
      </c>
      <c r="AK19" s="231" t="s">
        <v>3564</v>
      </c>
      <c r="AL19" s="231" t="s">
        <v>3564</v>
      </c>
      <c r="AM19" s="231" t="s">
        <v>3564</v>
      </c>
      <c r="AN19" s="231" t="s">
        <v>3564</v>
      </c>
      <c r="AO19" s="231" t="s">
        <v>3564</v>
      </c>
      <c r="AP19" s="231" t="s">
        <v>3564</v>
      </c>
      <c r="AQ19" s="231" t="s">
        <v>3564</v>
      </c>
      <c r="AR19" s="231" t="s">
        <v>3564</v>
      </c>
      <c r="AS19" s="231" t="s">
        <v>3564</v>
      </c>
      <c r="AT19" s="231" t="s">
        <v>3564</v>
      </c>
      <c r="AU19" s="231" t="s">
        <v>3564</v>
      </c>
      <c r="AV19" s="231" t="s">
        <v>3564</v>
      </c>
      <c r="AW19" s="231" t="s">
        <v>3564</v>
      </c>
      <c r="AX19" s="231" t="s">
        <v>3564</v>
      </c>
      <c r="AY19" s="231" t="s">
        <v>3564</v>
      </c>
      <c r="AZ19" s="231" t="s">
        <v>3564</v>
      </c>
      <c r="BA19" s="231" t="s">
        <v>3564</v>
      </c>
      <c r="BB19" s="231" t="s">
        <v>3564</v>
      </c>
      <c r="BC19" s="231" t="s">
        <v>3564</v>
      </c>
      <c r="BD19" s="231" t="s">
        <v>3564</v>
      </c>
      <c r="BE19" s="231" t="s">
        <v>3564</v>
      </c>
      <c r="BF19" s="231" t="s">
        <v>3564</v>
      </c>
      <c r="BG19" s="231" t="s">
        <v>3564</v>
      </c>
      <c r="BH19" s="231" t="s">
        <v>3564</v>
      </c>
      <c r="BI19" s="231" t="s">
        <v>3564</v>
      </c>
      <c r="BJ19" s="231" t="s">
        <v>3564</v>
      </c>
      <c r="BK19" s="231" t="s">
        <v>3564</v>
      </c>
      <c r="BL19" s="231" t="s">
        <v>3564</v>
      </c>
      <c r="BM19" s="231" t="s">
        <v>3564</v>
      </c>
      <c r="BN19" s="231" t="s">
        <v>3564</v>
      </c>
      <c r="BO19" s="231" t="s">
        <v>3564</v>
      </c>
      <c r="BP19" s="231" t="s">
        <v>3564</v>
      </c>
      <c r="BQ19" s="231" t="s">
        <v>3564</v>
      </c>
      <c r="BR19" s="231" t="s">
        <v>3564</v>
      </c>
      <c r="BS19" s="231" t="s">
        <v>3564</v>
      </c>
      <c r="BT19" s="231" t="s">
        <v>3564</v>
      </c>
    </row>
    <row r="20" spans="5:72" ht="35.1" customHeight="1">
      <c r="E20" s="87" t="s">
        <v>1307</v>
      </c>
      <c r="F20" s="167" t="s">
        <v>1297</v>
      </c>
      <c r="G20" s="114" t="s">
        <v>1288</v>
      </c>
      <c r="H20" s="231" t="s">
        <v>3564</v>
      </c>
      <c r="I20" s="231" t="s">
        <v>3564</v>
      </c>
      <c r="J20" s="231" t="s">
        <v>3564</v>
      </c>
      <c r="K20" s="231">
        <v>10</v>
      </c>
      <c r="L20" s="231">
        <v>30</v>
      </c>
      <c r="M20" s="231">
        <v>50</v>
      </c>
      <c r="N20" s="231">
        <v>75</v>
      </c>
      <c r="O20" s="231">
        <v>75</v>
      </c>
      <c r="P20" s="231">
        <v>75</v>
      </c>
      <c r="Q20" s="231">
        <v>75</v>
      </c>
      <c r="R20" s="231" t="s">
        <v>3564</v>
      </c>
      <c r="S20" s="231" t="s">
        <v>3564</v>
      </c>
      <c r="T20" s="231" t="s">
        <v>3564</v>
      </c>
      <c r="U20" s="231" t="s">
        <v>3564</v>
      </c>
      <c r="V20" s="231" t="s">
        <v>3564</v>
      </c>
      <c r="W20" s="231" t="s">
        <v>3564</v>
      </c>
      <c r="X20" s="231" t="s">
        <v>3564</v>
      </c>
      <c r="Y20" s="231" t="s">
        <v>3564</v>
      </c>
      <c r="Z20" s="231" t="s">
        <v>3564</v>
      </c>
      <c r="AA20" s="231" t="s">
        <v>3564</v>
      </c>
      <c r="AB20" s="231" t="s">
        <v>3564</v>
      </c>
      <c r="AC20" s="231" t="s">
        <v>3564</v>
      </c>
      <c r="AD20" s="231" t="s">
        <v>3564</v>
      </c>
      <c r="AE20" s="231" t="s">
        <v>3564</v>
      </c>
      <c r="AF20" s="231" t="s">
        <v>3564</v>
      </c>
      <c r="AG20" s="231" t="s">
        <v>3564</v>
      </c>
      <c r="AH20" s="231" t="s">
        <v>3564</v>
      </c>
      <c r="AI20" s="231" t="s">
        <v>3564</v>
      </c>
      <c r="AJ20" s="231" t="s">
        <v>3564</v>
      </c>
      <c r="AK20" s="231" t="s">
        <v>3564</v>
      </c>
      <c r="AL20" s="231" t="s">
        <v>3564</v>
      </c>
      <c r="AM20" s="231" t="s">
        <v>3564</v>
      </c>
      <c r="AN20" s="231" t="s">
        <v>3564</v>
      </c>
      <c r="AO20" s="231" t="s">
        <v>3564</v>
      </c>
      <c r="AP20" s="231" t="s">
        <v>3564</v>
      </c>
      <c r="AQ20" s="231" t="s">
        <v>3564</v>
      </c>
      <c r="AR20" s="231" t="s">
        <v>3564</v>
      </c>
      <c r="AS20" s="231" t="s">
        <v>3564</v>
      </c>
      <c r="AT20" s="231" t="s">
        <v>3564</v>
      </c>
      <c r="AU20" s="231" t="s">
        <v>3564</v>
      </c>
      <c r="AV20" s="231" t="s">
        <v>3564</v>
      </c>
      <c r="AW20" s="231" t="s">
        <v>3564</v>
      </c>
      <c r="AX20" s="231" t="s">
        <v>3564</v>
      </c>
      <c r="AY20" s="231" t="s">
        <v>3564</v>
      </c>
      <c r="AZ20" s="231" t="s">
        <v>3564</v>
      </c>
      <c r="BA20" s="231" t="s">
        <v>3564</v>
      </c>
      <c r="BB20" s="231" t="s">
        <v>3564</v>
      </c>
      <c r="BC20" s="231" t="s">
        <v>3564</v>
      </c>
      <c r="BD20" s="231" t="s">
        <v>3564</v>
      </c>
      <c r="BE20" s="231" t="s">
        <v>3564</v>
      </c>
      <c r="BF20" s="231" t="s">
        <v>3564</v>
      </c>
      <c r="BG20" s="231" t="s">
        <v>3564</v>
      </c>
      <c r="BH20" s="231" t="s">
        <v>3564</v>
      </c>
      <c r="BI20" s="231" t="s">
        <v>3564</v>
      </c>
      <c r="BJ20" s="231" t="s">
        <v>3564</v>
      </c>
      <c r="BK20" s="231" t="s">
        <v>3564</v>
      </c>
      <c r="BL20" s="231" t="s">
        <v>3564</v>
      </c>
      <c r="BM20" s="231" t="s">
        <v>3564</v>
      </c>
      <c r="BN20" s="231" t="s">
        <v>3564</v>
      </c>
      <c r="BO20" s="231" t="s">
        <v>3564</v>
      </c>
      <c r="BP20" s="231" t="s">
        <v>3564</v>
      </c>
      <c r="BQ20" s="231" t="s">
        <v>3564</v>
      </c>
      <c r="BR20" s="231" t="s">
        <v>3564</v>
      </c>
      <c r="BS20" s="231" t="s">
        <v>3564</v>
      </c>
      <c r="BT20" s="231" t="s">
        <v>3564</v>
      </c>
    </row>
    <row r="21" spans="5:72" ht="24.95" customHeight="1">
      <c r="E21" s="87" t="s">
        <v>1308</v>
      </c>
      <c r="F21" s="167" t="s">
        <v>1299</v>
      </c>
      <c r="G21" s="114" t="s">
        <v>1288</v>
      </c>
      <c r="H21" s="231" t="s">
        <v>3564</v>
      </c>
      <c r="I21" s="231">
        <v>100</v>
      </c>
      <c r="J21" s="231">
        <v>100</v>
      </c>
      <c r="K21" s="231">
        <v>100</v>
      </c>
      <c r="L21" s="231">
        <v>100</v>
      </c>
      <c r="M21" s="231">
        <v>100</v>
      </c>
      <c r="N21" s="231">
        <v>100</v>
      </c>
      <c r="O21" s="231">
        <v>100</v>
      </c>
      <c r="P21" s="231">
        <v>100</v>
      </c>
      <c r="Q21" s="231">
        <v>100</v>
      </c>
      <c r="R21" s="231" t="s">
        <v>3564</v>
      </c>
      <c r="S21" s="231" t="s">
        <v>3564</v>
      </c>
      <c r="T21" s="231" t="s">
        <v>3564</v>
      </c>
      <c r="U21" s="231" t="s">
        <v>3564</v>
      </c>
      <c r="V21" s="231" t="s">
        <v>3564</v>
      </c>
      <c r="W21" s="231" t="s">
        <v>3564</v>
      </c>
      <c r="X21" s="231" t="s">
        <v>3564</v>
      </c>
      <c r="Y21" s="231" t="s">
        <v>3564</v>
      </c>
      <c r="Z21" s="231" t="s">
        <v>3564</v>
      </c>
      <c r="AA21" s="231" t="s">
        <v>3564</v>
      </c>
      <c r="AB21" s="231" t="s">
        <v>3564</v>
      </c>
      <c r="AC21" s="231" t="s">
        <v>3564</v>
      </c>
      <c r="AD21" s="231" t="s">
        <v>3564</v>
      </c>
      <c r="AE21" s="231" t="s">
        <v>3564</v>
      </c>
      <c r="AF21" s="231" t="s">
        <v>3564</v>
      </c>
      <c r="AG21" s="231" t="s">
        <v>3564</v>
      </c>
      <c r="AH21" s="231" t="s">
        <v>3564</v>
      </c>
      <c r="AI21" s="231" t="s">
        <v>3564</v>
      </c>
      <c r="AJ21" s="231" t="s">
        <v>3564</v>
      </c>
      <c r="AK21" s="231" t="s">
        <v>3564</v>
      </c>
      <c r="AL21" s="231" t="s">
        <v>3564</v>
      </c>
      <c r="AM21" s="231" t="s">
        <v>3564</v>
      </c>
      <c r="AN21" s="231" t="s">
        <v>3564</v>
      </c>
      <c r="AO21" s="231" t="s">
        <v>3564</v>
      </c>
      <c r="AP21" s="231" t="s">
        <v>3564</v>
      </c>
      <c r="AQ21" s="231" t="s">
        <v>3564</v>
      </c>
      <c r="AR21" s="231" t="s">
        <v>3564</v>
      </c>
      <c r="AS21" s="231" t="s">
        <v>3564</v>
      </c>
      <c r="AT21" s="231" t="s">
        <v>3564</v>
      </c>
      <c r="AU21" s="231" t="s">
        <v>3564</v>
      </c>
      <c r="AV21" s="231" t="s">
        <v>3564</v>
      </c>
      <c r="AW21" s="231" t="s">
        <v>3564</v>
      </c>
      <c r="AX21" s="231" t="s">
        <v>3564</v>
      </c>
      <c r="AY21" s="231" t="s">
        <v>3564</v>
      </c>
      <c r="AZ21" s="231" t="s">
        <v>3564</v>
      </c>
      <c r="BA21" s="231" t="s">
        <v>3564</v>
      </c>
      <c r="BB21" s="231" t="s">
        <v>3564</v>
      </c>
      <c r="BC21" s="231" t="s">
        <v>3564</v>
      </c>
      <c r="BD21" s="231" t="s">
        <v>3564</v>
      </c>
      <c r="BE21" s="231" t="s">
        <v>3564</v>
      </c>
      <c r="BF21" s="231" t="s">
        <v>3564</v>
      </c>
      <c r="BG21" s="231" t="s">
        <v>3564</v>
      </c>
      <c r="BH21" s="231" t="s">
        <v>3564</v>
      </c>
      <c r="BI21" s="231" t="s">
        <v>3564</v>
      </c>
      <c r="BJ21" s="231" t="s">
        <v>3564</v>
      </c>
      <c r="BK21" s="231" t="s">
        <v>3564</v>
      </c>
      <c r="BL21" s="231" t="s">
        <v>3564</v>
      </c>
      <c r="BM21" s="231" t="s">
        <v>3564</v>
      </c>
      <c r="BN21" s="231" t="s">
        <v>3564</v>
      </c>
      <c r="BO21" s="231" t="s">
        <v>3564</v>
      </c>
      <c r="BP21" s="231" t="s">
        <v>3564</v>
      </c>
      <c r="BQ21" s="231" t="s">
        <v>3564</v>
      </c>
      <c r="BR21" s="231" t="s">
        <v>3564</v>
      </c>
      <c r="BS21" s="231" t="s">
        <v>3564</v>
      </c>
      <c r="BT21" s="231" t="s">
        <v>3564</v>
      </c>
    </row>
    <row r="22" spans="5:72" ht="15" customHeight="1">
      <c r="E22" s="87" t="s">
        <v>1309</v>
      </c>
      <c r="F22" s="167" t="s">
        <v>1302</v>
      </c>
      <c r="G22" s="114" t="s">
        <v>1288</v>
      </c>
      <c r="H22" s="231" t="s">
        <v>3564</v>
      </c>
      <c r="I22" s="231" t="s">
        <v>3564</v>
      </c>
      <c r="J22" s="231" t="s">
        <v>3564</v>
      </c>
      <c r="K22" s="231" t="s">
        <v>3564</v>
      </c>
      <c r="L22" s="231" t="s">
        <v>3564</v>
      </c>
      <c r="M22" s="231" t="s">
        <v>3564</v>
      </c>
      <c r="N22" s="231" t="s">
        <v>3564</v>
      </c>
      <c r="O22" s="231" t="s">
        <v>3564</v>
      </c>
      <c r="P22" s="231" t="s">
        <v>3564</v>
      </c>
      <c r="Q22" s="231" t="s">
        <v>3564</v>
      </c>
      <c r="R22" s="231" t="s">
        <v>3564</v>
      </c>
      <c r="S22" s="231" t="s">
        <v>3564</v>
      </c>
      <c r="T22" s="231" t="s">
        <v>3564</v>
      </c>
      <c r="U22" s="231" t="s">
        <v>3564</v>
      </c>
      <c r="V22" s="231" t="s">
        <v>3564</v>
      </c>
      <c r="W22" s="231" t="s">
        <v>3564</v>
      </c>
      <c r="X22" s="231" t="s">
        <v>3564</v>
      </c>
      <c r="Y22" s="231" t="s">
        <v>3564</v>
      </c>
      <c r="Z22" s="231" t="s">
        <v>3564</v>
      </c>
      <c r="AA22" s="231" t="s">
        <v>3564</v>
      </c>
      <c r="AB22" s="231" t="s">
        <v>3564</v>
      </c>
      <c r="AC22" s="231" t="s">
        <v>3564</v>
      </c>
      <c r="AD22" s="231" t="s">
        <v>3564</v>
      </c>
      <c r="AE22" s="231" t="s">
        <v>3564</v>
      </c>
      <c r="AF22" s="231" t="s">
        <v>3564</v>
      </c>
      <c r="AG22" s="231" t="s">
        <v>3564</v>
      </c>
      <c r="AH22" s="231" t="s">
        <v>3564</v>
      </c>
      <c r="AI22" s="231" t="s">
        <v>3564</v>
      </c>
      <c r="AJ22" s="231" t="s">
        <v>3564</v>
      </c>
      <c r="AK22" s="231" t="s">
        <v>3564</v>
      </c>
      <c r="AL22" s="231" t="s">
        <v>3564</v>
      </c>
      <c r="AM22" s="231" t="s">
        <v>3564</v>
      </c>
      <c r="AN22" s="231" t="s">
        <v>3564</v>
      </c>
      <c r="AO22" s="231" t="s">
        <v>3564</v>
      </c>
      <c r="AP22" s="231" t="s">
        <v>3564</v>
      </c>
      <c r="AQ22" s="231" t="s">
        <v>3564</v>
      </c>
      <c r="AR22" s="231" t="s">
        <v>3564</v>
      </c>
      <c r="AS22" s="231" t="s">
        <v>3564</v>
      </c>
      <c r="AT22" s="231" t="s">
        <v>3564</v>
      </c>
      <c r="AU22" s="231" t="s">
        <v>3564</v>
      </c>
      <c r="AV22" s="231" t="s">
        <v>3564</v>
      </c>
      <c r="AW22" s="231" t="s">
        <v>3564</v>
      </c>
      <c r="AX22" s="231" t="s">
        <v>3564</v>
      </c>
      <c r="AY22" s="231" t="s">
        <v>3564</v>
      </c>
      <c r="AZ22" s="231" t="s">
        <v>3564</v>
      </c>
      <c r="BA22" s="231" t="s">
        <v>3564</v>
      </c>
      <c r="BB22" s="231" t="s">
        <v>3564</v>
      </c>
      <c r="BC22" s="231" t="s">
        <v>3564</v>
      </c>
      <c r="BD22" s="231" t="s">
        <v>3564</v>
      </c>
      <c r="BE22" s="231" t="s">
        <v>3564</v>
      </c>
      <c r="BF22" s="231" t="s">
        <v>3564</v>
      </c>
      <c r="BG22" s="231" t="s">
        <v>3564</v>
      </c>
      <c r="BH22" s="231" t="s">
        <v>3564</v>
      </c>
      <c r="BI22" s="231" t="s">
        <v>3564</v>
      </c>
      <c r="BJ22" s="231" t="s">
        <v>3564</v>
      </c>
      <c r="BK22" s="231" t="s">
        <v>3564</v>
      </c>
      <c r="BL22" s="231" t="s">
        <v>3564</v>
      </c>
      <c r="BM22" s="231" t="s">
        <v>3564</v>
      </c>
      <c r="BN22" s="231" t="s">
        <v>3564</v>
      </c>
      <c r="BO22" s="231" t="s">
        <v>3564</v>
      </c>
      <c r="BP22" s="231" t="s">
        <v>3564</v>
      </c>
      <c r="BQ22" s="231" t="s">
        <v>3564</v>
      </c>
      <c r="BR22" s="231" t="s">
        <v>3564</v>
      </c>
      <c r="BS22" s="231" t="s">
        <v>3564</v>
      </c>
      <c r="BT22" s="231" t="s">
        <v>3564</v>
      </c>
    </row>
    <row r="23" spans="5:72" ht="15" customHeight="1">
      <c r="E23" s="87" t="s">
        <v>1352</v>
      </c>
      <c r="F23" s="166" t="s">
        <v>1248</v>
      </c>
      <c r="G23" s="113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59"/>
      <c r="BQ23" s="159"/>
      <c r="BR23" s="159"/>
      <c r="BS23" s="159"/>
      <c r="BT23" s="159"/>
    </row>
    <row r="24" spans="5:72" ht="35.1" customHeight="1">
      <c r="E24" s="87" t="s">
        <v>1353</v>
      </c>
      <c r="F24" s="167" t="s">
        <v>1291</v>
      </c>
      <c r="G24" s="114" t="s">
        <v>1288</v>
      </c>
      <c r="H24" s="231">
        <v>100</v>
      </c>
      <c r="I24" s="231">
        <v>100</v>
      </c>
      <c r="J24" s="231">
        <v>100</v>
      </c>
      <c r="K24" s="231">
        <v>100</v>
      </c>
      <c r="L24" s="231">
        <v>100</v>
      </c>
      <c r="M24" s="231" t="s">
        <v>3564</v>
      </c>
      <c r="N24" s="231" t="s">
        <v>3564</v>
      </c>
      <c r="O24" s="231" t="s">
        <v>3564</v>
      </c>
      <c r="P24" s="231" t="s">
        <v>3564</v>
      </c>
      <c r="Q24" s="231" t="s">
        <v>3564</v>
      </c>
      <c r="R24" s="231" t="s">
        <v>3564</v>
      </c>
      <c r="S24" s="231" t="s">
        <v>3564</v>
      </c>
      <c r="T24" s="231" t="s">
        <v>3564</v>
      </c>
      <c r="U24" s="231" t="s">
        <v>3564</v>
      </c>
      <c r="V24" s="231" t="s">
        <v>3564</v>
      </c>
      <c r="W24" s="231" t="s">
        <v>3564</v>
      </c>
      <c r="X24" s="231" t="s">
        <v>3564</v>
      </c>
      <c r="Y24" s="231" t="s">
        <v>3564</v>
      </c>
      <c r="Z24" s="231" t="s">
        <v>3564</v>
      </c>
      <c r="AA24" s="231" t="s">
        <v>3564</v>
      </c>
      <c r="AB24" s="231" t="s">
        <v>3564</v>
      </c>
      <c r="AC24" s="231" t="s">
        <v>3564</v>
      </c>
      <c r="AD24" s="231" t="s">
        <v>3564</v>
      </c>
      <c r="AE24" s="231" t="s">
        <v>3564</v>
      </c>
      <c r="AF24" s="231" t="s">
        <v>3564</v>
      </c>
      <c r="AG24" s="231" t="s">
        <v>3564</v>
      </c>
      <c r="AH24" s="231" t="s">
        <v>3564</v>
      </c>
      <c r="AI24" s="231" t="s">
        <v>3564</v>
      </c>
      <c r="AJ24" s="231" t="s">
        <v>3564</v>
      </c>
      <c r="AK24" s="231" t="s">
        <v>3564</v>
      </c>
      <c r="AL24" s="231" t="s">
        <v>3564</v>
      </c>
      <c r="AM24" s="231" t="s">
        <v>3564</v>
      </c>
      <c r="AN24" s="231" t="s">
        <v>3564</v>
      </c>
      <c r="AO24" s="231" t="s">
        <v>3564</v>
      </c>
      <c r="AP24" s="231" t="s">
        <v>3564</v>
      </c>
      <c r="AQ24" s="231" t="s">
        <v>3564</v>
      </c>
      <c r="AR24" s="231" t="s">
        <v>3564</v>
      </c>
      <c r="AS24" s="231" t="s">
        <v>3564</v>
      </c>
      <c r="AT24" s="231" t="s">
        <v>3564</v>
      </c>
      <c r="AU24" s="231" t="s">
        <v>3564</v>
      </c>
      <c r="AV24" s="231" t="s">
        <v>3564</v>
      </c>
      <c r="AW24" s="231" t="s">
        <v>3564</v>
      </c>
      <c r="AX24" s="231" t="s">
        <v>3564</v>
      </c>
      <c r="AY24" s="231" t="s">
        <v>3564</v>
      </c>
      <c r="AZ24" s="231" t="s">
        <v>3564</v>
      </c>
      <c r="BA24" s="231" t="s">
        <v>3564</v>
      </c>
      <c r="BB24" s="231" t="s">
        <v>3564</v>
      </c>
      <c r="BC24" s="231" t="s">
        <v>3564</v>
      </c>
      <c r="BD24" s="231" t="s">
        <v>3564</v>
      </c>
      <c r="BE24" s="231" t="s">
        <v>3564</v>
      </c>
      <c r="BF24" s="231" t="s">
        <v>3564</v>
      </c>
      <c r="BG24" s="231" t="s">
        <v>3564</v>
      </c>
      <c r="BH24" s="231" t="s">
        <v>3564</v>
      </c>
      <c r="BI24" s="231" t="s">
        <v>3564</v>
      </c>
      <c r="BJ24" s="231" t="s">
        <v>3564</v>
      </c>
      <c r="BK24" s="231" t="s">
        <v>3564</v>
      </c>
      <c r="BL24" s="231" t="s">
        <v>3564</v>
      </c>
      <c r="BM24" s="231" t="s">
        <v>3564</v>
      </c>
      <c r="BN24" s="231" t="s">
        <v>3564</v>
      </c>
      <c r="BO24" s="231" t="s">
        <v>3564</v>
      </c>
      <c r="BP24" s="231" t="s">
        <v>3564</v>
      </c>
      <c r="BQ24" s="231" t="s">
        <v>3564</v>
      </c>
      <c r="BR24" s="231" t="s">
        <v>3564</v>
      </c>
      <c r="BS24" s="231" t="s">
        <v>3564</v>
      </c>
      <c r="BT24" s="231" t="s">
        <v>3564</v>
      </c>
    </row>
    <row r="25" spans="5:72" ht="45" customHeight="1">
      <c r="E25" s="87" t="s">
        <v>1354</v>
      </c>
      <c r="F25" s="167" t="s">
        <v>1293</v>
      </c>
      <c r="G25" s="114" t="s">
        <v>1288</v>
      </c>
      <c r="H25" s="231">
        <v>100</v>
      </c>
      <c r="I25" s="231">
        <v>100</v>
      </c>
      <c r="J25" s="231">
        <v>100</v>
      </c>
      <c r="K25" s="231">
        <v>100</v>
      </c>
      <c r="L25" s="231">
        <v>100</v>
      </c>
      <c r="M25" s="231">
        <v>100</v>
      </c>
      <c r="N25" s="231">
        <v>100</v>
      </c>
      <c r="O25" s="231">
        <v>100</v>
      </c>
      <c r="P25" s="231">
        <v>100</v>
      </c>
      <c r="Q25" s="231">
        <v>100</v>
      </c>
      <c r="R25" s="231" t="s">
        <v>3564</v>
      </c>
      <c r="S25" s="231" t="s">
        <v>3564</v>
      </c>
      <c r="T25" s="231" t="s">
        <v>3564</v>
      </c>
      <c r="U25" s="231" t="s">
        <v>3564</v>
      </c>
      <c r="V25" s="231" t="s">
        <v>3564</v>
      </c>
      <c r="W25" s="231" t="s">
        <v>3564</v>
      </c>
      <c r="X25" s="231" t="s">
        <v>3564</v>
      </c>
      <c r="Y25" s="231" t="s">
        <v>3564</v>
      </c>
      <c r="Z25" s="231" t="s">
        <v>3564</v>
      </c>
      <c r="AA25" s="231" t="s">
        <v>3564</v>
      </c>
      <c r="AB25" s="231" t="s">
        <v>3564</v>
      </c>
      <c r="AC25" s="231" t="s">
        <v>3564</v>
      </c>
      <c r="AD25" s="231" t="s">
        <v>3564</v>
      </c>
      <c r="AE25" s="231" t="s">
        <v>3564</v>
      </c>
      <c r="AF25" s="231" t="s">
        <v>3564</v>
      </c>
      <c r="AG25" s="231" t="s">
        <v>3564</v>
      </c>
      <c r="AH25" s="231" t="s">
        <v>3564</v>
      </c>
      <c r="AI25" s="231" t="s">
        <v>3564</v>
      </c>
      <c r="AJ25" s="231" t="s">
        <v>3564</v>
      </c>
      <c r="AK25" s="231" t="s">
        <v>3564</v>
      </c>
      <c r="AL25" s="231" t="s">
        <v>3564</v>
      </c>
      <c r="AM25" s="231" t="s">
        <v>3564</v>
      </c>
      <c r="AN25" s="231" t="s">
        <v>3564</v>
      </c>
      <c r="AO25" s="231" t="s">
        <v>3564</v>
      </c>
      <c r="AP25" s="231" t="s">
        <v>3564</v>
      </c>
      <c r="AQ25" s="231" t="s">
        <v>3564</v>
      </c>
      <c r="AR25" s="231" t="s">
        <v>3564</v>
      </c>
      <c r="AS25" s="231" t="s">
        <v>3564</v>
      </c>
      <c r="AT25" s="231" t="s">
        <v>3564</v>
      </c>
      <c r="AU25" s="231" t="s">
        <v>3564</v>
      </c>
      <c r="AV25" s="231" t="s">
        <v>3564</v>
      </c>
      <c r="AW25" s="231" t="s">
        <v>3564</v>
      </c>
      <c r="AX25" s="231" t="s">
        <v>3564</v>
      </c>
      <c r="AY25" s="231" t="s">
        <v>3564</v>
      </c>
      <c r="AZ25" s="231" t="s">
        <v>3564</v>
      </c>
      <c r="BA25" s="231" t="s">
        <v>3564</v>
      </c>
      <c r="BB25" s="231" t="s">
        <v>3564</v>
      </c>
      <c r="BC25" s="231" t="s">
        <v>3564</v>
      </c>
      <c r="BD25" s="231" t="s">
        <v>3564</v>
      </c>
      <c r="BE25" s="231" t="s">
        <v>3564</v>
      </c>
      <c r="BF25" s="231" t="s">
        <v>3564</v>
      </c>
      <c r="BG25" s="231" t="s">
        <v>3564</v>
      </c>
      <c r="BH25" s="231" t="s">
        <v>3564</v>
      </c>
      <c r="BI25" s="231" t="s">
        <v>3564</v>
      </c>
      <c r="BJ25" s="231" t="s">
        <v>3564</v>
      </c>
      <c r="BK25" s="231" t="s">
        <v>3564</v>
      </c>
      <c r="BL25" s="231" t="s">
        <v>3564</v>
      </c>
      <c r="BM25" s="231" t="s">
        <v>3564</v>
      </c>
      <c r="BN25" s="231" t="s">
        <v>3564</v>
      </c>
      <c r="BO25" s="231" t="s">
        <v>3564</v>
      </c>
      <c r="BP25" s="231" t="s">
        <v>3564</v>
      </c>
      <c r="BQ25" s="231" t="s">
        <v>3564</v>
      </c>
      <c r="BR25" s="231" t="s">
        <v>3564</v>
      </c>
      <c r="BS25" s="231" t="s">
        <v>3564</v>
      </c>
      <c r="BT25" s="231" t="s">
        <v>3564</v>
      </c>
    </row>
    <row r="26" spans="5:72" ht="45" customHeight="1">
      <c r="E26" s="87" t="s">
        <v>1355</v>
      </c>
      <c r="F26" s="167" t="s">
        <v>1295</v>
      </c>
      <c r="G26" s="114" t="s">
        <v>1288</v>
      </c>
      <c r="H26" s="231">
        <v>100</v>
      </c>
      <c r="I26" s="231">
        <v>100</v>
      </c>
      <c r="J26" s="231">
        <v>100</v>
      </c>
      <c r="K26" s="231">
        <v>100</v>
      </c>
      <c r="L26" s="231">
        <v>70</v>
      </c>
      <c r="M26" s="231">
        <v>50</v>
      </c>
      <c r="N26" s="231">
        <v>25</v>
      </c>
      <c r="O26" s="231">
        <v>25</v>
      </c>
      <c r="P26" s="231">
        <v>25</v>
      </c>
      <c r="Q26" s="231">
        <v>25</v>
      </c>
      <c r="R26" s="231" t="s">
        <v>3564</v>
      </c>
      <c r="S26" s="231" t="s">
        <v>3564</v>
      </c>
      <c r="T26" s="231" t="s">
        <v>3564</v>
      </c>
      <c r="U26" s="231" t="s">
        <v>3564</v>
      </c>
      <c r="V26" s="231" t="s">
        <v>3564</v>
      </c>
      <c r="W26" s="231" t="s">
        <v>3564</v>
      </c>
      <c r="X26" s="231" t="s">
        <v>3564</v>
      </c>
      <c r="Y26" s="231" t="s">
        <v>3564</v>
      </c>
      <c r="Z26" s="231" t="s">
        <v>3564</v>
      </c>
      <c r="AA26" s="231" t="s">
        <v>3564</v>
      </c>
      <c r="AB26" s="231" t="s">
        <v>3564</v>
      </c>
      <c r="AC26" s="231" t="s">
        <v>3564</v>
      </c>
      <c r="AD26" s="231" t="s">
        <v>3564</v>
      </c>
      <c r="AE26" s="231" t="s">
        <v>3564</v>
      </c>
      <c r="AF26" s="231" t="s">
        <v>3564</v>
      </c>
      <c r="AG26" s="231" t="s">
        <v>3564</v>
      </c>
      <c r="AH26" s="231" t="s">
        <v>3564</v>
      </c>
      <c r="AI26" s="231" t="s">
        <v>3564</v>
      </c>
      <c r="AJ26" s="231" t="s">
        <v>3564</v>
      </c>
      <c r="AK26" s="231" t="s">
        <v>3564</v>
      </c>
      <c r="AL26" s="231" t="s">
        <v>3564</v>
      </c>
      <c r="AM26" s="231" t="s">
        <v>3564</v>
      </c>
      <c r="AN26" s="231" t="s">
        <v>3564</v>
      </c>
      <c r="AO26" s="231" t="s">
        <v>3564</v>
      </c>
      <c r="AP26" s="231" t="s">
        <v>3564</v>
      </c>
      <c r="AQ26" s="231" t="s">
        <v>3564</v>
      </c>
      <c r="AR26" s="231" t="s">
        <v>3564</v>
      </c>
      <c r="AS26" s="231" t="s">
        <v>3564</v>
      </c>
      <c r="AT26" s="231" t="s">
        <v>3564</v>
      </c>
      <c r="AU26" s="231" t="s">
        <v>3564</v>
      </c>
      <c r="AV26" s="231" t="s">
        <v>3564</v>
      </c>
      <c r="AW26" s="231" t="s">
        <v>3564</v>
      </c>
      <c r="AX26" s="231" t="s">
        <v>3564</v>
      </c>
      <c r="AY26" s="231" t="s">
        <v>3564</v>
      </c>
      <c r="AZ26" s="231" t="s">
        <v>3564</v>
      </c>
      <c r="BA26" s="231" t="s">
        <v>3564</v>
      </c>
      <c r="BB26" s="231" t="s">
        <v>3564</v>
      </c>
      <c r="BC26" s="231" t="s">
        <v>3564</v>
      </c>
      <c r="BD26" s="231" t="s">
        <v>3564</v>
      </c>
      <c r="BE26" s="231" t="s">
        <v>3564</v>
      </c>
      <c r="BF26" s="231" t="s">
        <v>3564</v>
      </c>
      <c r="BG26" s="231" t="s">
        <v>3564</v>
      </c>
      <c r="BH26" s="231" t="s">
        <v>3564</v>
      </c>
      <c r="BI26" s="231" t="s">
        <v>3564</v>
      </c>
      <c r="BJ26" s="231" t="s">
        <v>3564</v>
      </c>
      <c r="BK26" s="231" t="s">
        <v>3564</v>
      </c>
      <c r="BL26" s="231" t="s">
        <v>3564</v>
      </c>
      <c r="BM26" s="231" t="s">
        <v>3564</v>
      </c>
      <c r="BN26" s="231" t="s">
        <v>3564</v>
      </c>
      <c r="BO26" s="231" t="s">
        <v>3564</v>
      </c>
      <c r="BP26" s="231" t="s">
        <v>3564</v>
      </c>
      <c r="BQ26" s="231" t="s">
        <v>3564</v>
      </c>
      <c r="BR26" s="231" t="s">
        <v>3564</v>
      </c>
      <c r="BS26" s="231" t="s">
        <v>3564</v>
      </c>
      <c r="BT26" s="231" t="s">
        <v>3564</v>
      </c>
    </row>
    <row r="27" spans="5:72" ht="35.1" customHeight="1">
      <c r="E27" s="87" t="s">
        <v>1356</v>
      </c>
      <c r="F27" s="167" t="s">
        <v>1297</v>
      </c>
      <c r="G27" s="114" t="s">
        <v>1288</v>
      </c>
      <c r="H27" s="231" t="s">
        <v>3564</v>
      </c>
      <c r="I27" s="231" t="s">
        <v>3564</v>
      </c>
      <c r="J27" s="231" t="s">
        <v>3564</v>
      </c>
      <c r="K27" s="231" t="s">
        <v>3564</v>
      </c>
      <c r="L27" s="231">
        <v>30</v>
      </c>
      <c r="M27" s="231">
        <v>50</v>
      </c>
      <c r="N27" s="231">
        <v>75</v>
      </c>
      <c r="O27" s="231">
        <v>75</v>
      </c>
      <c r="P27" s="231">
        <v>75</v>
      </c>
      <c r="Q27" s="231">
        <v>75</v>
      </c>
      <c r="R27" s="231" t="s">
        <v>3564</v>
      </c>
      <c r="S27" s="231" t="s">
        <v>3564</v>
      </c>
      <c r="T27" s="231" t="s">
        <v>3564</v>
      </c>
      <c r="U27" s="231" t="s">
        <v>3564</v>
      </c>
      <c r="V27" s="231" t="s">
        <v>3564</v>
      </c>
      <c r="W27" s="231" t="s">
        <v>3564</v>
      </c>
      <c r="X27" s="231" t="s">
        <v>3564</v>
      </c>
      <c r="Y27" s="231" t="s">
        <v>3564</v>
      </c>
      <c r="Z27" s="231" t="s">
        <v>3564</v>
      </c>
      <c r="AA27" s="231" t="s">
        <v>3564</v>
      </c>
      <c r="AB27" s="231" t="s">
        <v>3564</v>
      </c>
      <c r="AC27" s="231" t="s">
        <v>3564</v>
      </c>
      <c r="AD27" s="231" t="s">
        <v>3564</v>
      </c>
      <c r="AE27" s="231" t="s">
        <v>3564</v>
      </c>
      <c r="AF27" s="231" t="s">
        <v>3564</v>
      </c>
      <c r="AG27" s="231" t="s">
        <v>3564</v>
      </c>
      <c r="AH27" s="231" t="s">
        <v>3564</v>
      </c>
      <c r="AI27" s="231" t="s">
        <v>3564</v>
      </c>
      <c r="AJ27" s="231" t="s">
        <v>3564</v>
      </c>
      <c r="AK27" s="231" t="s">
        <v>3564</v>
      </c>
      <c r="AL27" s="231" t="s">
        <v>3564</v>
      </c>
      <c r="AM27" s="231" t="s">
        <v>3564</v>
      </c>
      <c r="AN27" s="231" t="s">
        <v>3564</v>
      </c>
      <c r="AO27" s="231" t="s">
        <v>3564</v>
      </c>
      <c r="AP27" s="231" t="s">
        <v>3564</v>
      </c>
      <c r="AQ27" s="231" t="s">
        <v>3564</v>
      </c>
      <c r="AR27" s="231" t="s">
        <v>3564</v>
      </c>
      <c r="AS27" s="231" t="s">
        <v>3564</v>
      </c>
      <c r="AT27" s="231" t="s">
        <v>3564</v>
      </c>
      <c r="AU27" s="231" t="s">
        <v>3564</v>
      </c>
      <c r="AV27" s="231" t="s">
        <v>3564</v>
      </c>
      <c r="AW27" s="231" t="s">
        <v>3564</v>
      </c>
      <c r="AX27" s="231" t="s">
        <v>3564</v>
      </c>
      <c r="AY27" s="231" t="s">
        <v>3564</v>
      </c>
      <c r="AZ27" s="231" t="s">
        <v>3564</v>
      </c>
      <c r="BA27" s="231" t="s">
        <v>3564</v>
      </c>
      <c r="BB27" s="231" t="s">
        <v>3564</v>
      </c>
      <c r="BC27" s="231" t="s">
        <v>3564</v>
      </c>
      <c r="BD27" s="231" t="s">
        <v>3564</v>
      </c>
      <c r="BE27" s="231" t="s">
        <v>3564</v>
      </c>
      <c r="BF27" s="231" t="s">
        <v>3564</v>
      </c>
      <c r="BG27" s="231" t="s">
        <v>3564</v>
      </c>
      <c r="BH27" s="231" t="s">
        <v>3564</v>
      </c>
      <c r="BI27" s="231" t="s">
        <v>3564</v>
      </c>
      <c r="BJ27" s="231" t="s">
        <v>3564</v>
      </c>
      <c r="BK27" s="231" t="s">
        <v>3564</v>
      </c>
      <c r="BL27" s="231" t="s">
        <v>3564</v>
      </c>
      <c r="BM27" s="231" t="s">
        <v>3564</v>
      </c>
      <c r="BN27" s="231" t="s">
        <v>3564</v>
      </c>
      <c r="BO27" s="231" t="s">
        <v>3564</v>
      </c>
      <c r="BP27" s="231" t="s">
        <v>3564</v>
      </c>
      <c r="BQ27" s="231" t="s">
        <v>3564</v>
      </c>
      <c r="BR27" s="231" t="s">
        <v>3564</v>
      </c>
      <c r="BS27" s="231" t="s">
        <v>3564</v>
      </c>
      <c r="BT27" s="231" t="s">
        <v>3564</v>
      </c>
    </row>
    <row r="28" spans="5:72" ht="24.95" customHeight="1">
      <c r="E28" s="87" t="s">
        <v>1357</v>
      </c>
      <c r="F28" s="167" t="s">
        <v>1299</v>
      </c>
      <c r="G28" s="114" t="s">
        <v>1288</v>
      </c>
      <c r="H28" s="231" t="s">
        <v>3564</v>
      </c>
      <c r="I28" s="231">
        <v>100</v>
      </c>
      <c r="J28" s="231">
        <v>100</v>
      </c>
      <c r="K28" s="231">
        <v>100</v>
      </c>
      <c r="L28" s="231">
        <v>100</v>
      </c>
      <c r="M28" s="231">
        <v>100</v>
      </c>
      <c r="N28" s="231">
        <v>100</v>
      </c>
      <c r="O28" s="231">
        <v>100</v>
      </c>
      <c r="P28" s="231">
        <v>100</v>
      </c>
      <c r="Q28" s="231">
        <v>100</v>
      </c>
      <c r="R28" s="231" t="s">
        <v>3564</v>
      </c>
      <c r="S28" s="231" t="s">
        <v>3564</v>
      </c>
      <c r="T28" s="231" t="s">
        <v>3564</v>
      </c>
      <c r="U28" s="231" t="s">
        <v>3564</v>
      </c>
      <c r="V28" s="231" t="s">
        <v>3564</v>
      </c>
      <c r="W28" s="231" t="s">
        <v>3564</v>
      </c>
      <c r="X28" s="231" t="s">
        <v>3564</v>
      </c>
      <c r="Y28" s="231" t="s">
        <v>3564</v>
      </c>
      <c r="Z28" s="231" t="s">
        <v>3564</v>
      </c>
      <c r="AA28" s="231" t="s">
        <v>3564</v>
      </c>
      <c r="AB28" s="231" t="s">
        <v>3564</v>
      </c>
      <c r="AC28" s="231" t="s">
        <v>3564</v>
      </c>
      <c r="AD28" s="231" t="s">
        <v>3564</v>
      </c>
      <c r="AE28" s="231" t="s">
        <v>3564</v>
      </c>
      <c r="AF28" s="231" t="s">
        <v>3564</v>
      </c>
      <c r="AG28" s="231" t="s">
        <v>3564</v>
      </c>
      <c r="AH28" s="231" t="s">
        <v>3564</v>
      </c>
      <c r="AI28" s="231" t="s">
        <v>3564</v>
      </c>
      <c r="AJ28" s="231" t="s">
        <v>3564</v>
      </c>
      <c r="AK28" s="231" t="s">
        <v>3564</v>
      </c>
      <c r="AL28" s="231" t="s">
        <v>3564</v>
      </c>
      <c r="AM28" s="231" t="s">
        <v>3564</v>
      </c>
      <c r="AN28" s="231" t="s">
        <v>3564</v>
      </c>
      <c r="AO28" s="231" t="s">
        <v>3564</v>
      </c>
      <c r="AP28" s="231" t="s">
        <v>3564</v>
      </c>
      <c r="AQ28" s="231" t="s">
        <v>3564</v>
      </c>
      <c r="AR28" s="231" t="s">
        <v>3564</v>
      </c>
      <c r="AS28" s="231" t="s">
        <v>3564</v>
      </c>
      <c r="AT28" s="231" t="s">
        <v>3564</v>
      </c>
      <c r="AU28" s="231" t="s">
        <v>3564</v>
      </c>
      <c r="AV28" s="231" t="s">
        <v>3564</v>
      </c>
      <c r="AW28" s="231" t="s">
        <v>3564</v>
      </c>
      <c r="AX28" s="231" t="s">
        <v>3564</v>
      </c>
      <c r="AY28" s="231" t="s">
        <v>3564</v>
      </c>
      <c r="AZ28" s="231" t="s">
        <v>3564</v>
      </c>
      <c r="BA28" s="231" t="s">
        <v>3564</v>
      </c>
      <c r="BB28" s="231" t="s">
        <v>3564</v>
      </c>
      <c r="BC28" s="231" t="s">
        <v>3564</v>
      </c>
      <c r="BD28" s="231" t="s">
        <v>3564</v>
      </c>
      <c r="BE28" s="231" t="s">
        <v>3564</v>
      </c>
      <c r="BF28" s="231" t="s">
        <v>3564</v>
      </c>
      <c r="BG28" s="231" t="s">
        <v>3564</v>
      </c>
      <c r="BH28" s="231" t="s">
        <v>3564</v>
      </c>
      <c r="BI28" s="231" t="s">
        <v>3564</v>
      </c>
      <c r="BJ28" s="231" t="s">
        <v>3564</v>
      </c>
      <c r="BK28" s="231" t="s">
        <v>3564</v>
      </c>
      <c r="BL28" s="231" t="s">
        <v>3564</v>
      </c>
      <c r="BM28" s="231" t="s">
        <v>3564</v>
      </c>
      <c r="BN28" s="231" t="s">
        <v>3564</v>
      </c>
      <c r="BO28" s="231" t="s">
        <v>3564</v>
      </c>
      <c r="BP28" s="231" t="s">
        <v>3564</v>
      </c>
      <c r="BQ28" s="231" t="s">
        <v>3564</v>
      </c>
      <c r="BR28" s="231" t="s">
        <v>3564</v>
      </c>
      <c r="BS28" s="231" t="s">
        <v>3564</v>
      </c>
      <c r="BT28" s="231" t="s">
        <v>3564</v>
      </c>
    </row>
    <row r="29" spans="5:72" ht="105" customHeight="1">
      <c r="E29" s="87" t="s">
        <v>1358</v>
      </c>
      <c r="F29" s="167" t="s">
        <v>1310</v>
      </c>
      <c r="G29" s="114" t="s">
        <v>1288</v>
      </c>
      <c r="H29" s="231" t="s">
        <v>3564</v>
      </c>
      <c r="I29" s="231" t="s">
        <v>3564</v>
      </c>
      <c r="J29" s="231" t="s">
        <v>3564</v>
      </c>
      <c r="K29" s="231" t="s">
        <v>3564</v>
      </c>
      <c r="L29" s="231">
        <v>100</v>
      </c>
      <c r="M29" s="231">
        <v>100</v>
      </c>
      <c r="N29" s="231">
        <v>100</v>
      </c>
      <c r="O29" s="231">
        <v>100</v>
      </c>
      <c r="P29" s="231">
        <v>100</v>
      </c>
      <c r="Q29" s="231">
        <v>100</v>
      </c>
      <c r="R29" s="231" t="s">
        <v>3564</v>
      </c>
      <c r="S29" s="231" t="s">
        <v>3564</v>
      </c>
      <c r="T29" s="231" t="s">
        <v>3564</v>
      </c>
      <c r="U29" s="231" t="s">
        <v>3564</v>
      </c>
      <c r="V29" s="231" t="s">
        <v>3564</v>
      </c>
      <c r="W29" s="231" t="s">
        <v>3564</v>
      </c>
      <c r="X29" s="231" t="s">
        <v>3564</v>
      </c>
      <c r="Y29" s="231" t="s">
        <v>3564</v>
      </c>
      <c r="Z29" s="231" t="s">
        <v>3564</v>
      </c>
      <c r="AA29" s="231" t="s">
        <v>3564</v>
      </c>
      <c r="AB29" s="231" t="s">
        <v>3564</v>
      </c>
      <c r="AC29" s="231" t="s">
        <v>3564</v>
      </c>
      <c r="AD29" s="231" t="s">
        <v>3564</v>
      </c>
      <c r="AE29" s="231" t="s">
        <v>3564</v>
      </c>
      <c r="AF29" s="231" t="s">
        <v>3564</v>
      </c>
      <c r="AG29" s="231" t="s">
        <v>3564</v>
      </c>
      <c r="AH29" s="231" t="s">
        <v>3564</v>
      </c>
      <c r="AI29" s="231" t="s">
        <v>3564</v>
      </c>
      <c r="AJ29" s="231" t="s">
        <v>3564</v>
      </c>
      <c r="AK29" s="231" t="s">
        <v>3564</v>
      </c>
      <c r="AL29" s="231" t="s">
        <v>3564</v>
      </c>
      <c r="AM29" s="231" t="s">
        <v>3564</v>
      </c>
      <c r="AN29" s="231" t="s">
        <v>3564</v>
      </c>
      <c r="AO29" s="231" t="s">
        <v>3564</v>
      </c>
      <c r="AP29" s="231" t="s">
        <v>3564</v>
      </c>
      <c r="AQ29" s="231" t="s">
        <v>3564</v>
      </c>
      <c r="AR29" s="231" t="s">
        <v>3564</v>
      </c>
      <c r="AS29" s="231" t="s">
        <v>3564</v>
      </c>
      <c r="AT29" s="231" t="s">
        <v>3564</v>
      </c>
      <c r="AU29" s="231" t="s">
        <v>3564</v>
      </c>
      <c r="AV29" s="231" t="s">
        <v>3564</v>
      </c>
      <c r="AW29" s="231" t="s">
        <v>3564</v>
      </c>
      <c r="AX29" s="231" t="s">
        <v>3564</v>
      </c>
      <c r="AY29" s="231" t="s">
        <v>3564</v>
      </c>
      <c r="AZ29" s="231" t="s">
        <v>3564</v>
      </c>
      <c r="BA29" s="231" t="s">
        <v>3564</v>
      </c>
      <c r="BB29" s="231" t="s">
        <v>3564</v>
      </c>
      <c r="BC29" s="231" t="s">
        <v>3564</v>
      </c>
      <c r="BD29" s="231" t="s">
        <v>3564</v>
      </c>
      <c r="BE29" s="231" t="s">
        <v>3564</v>
      </c>
      <c r="BF29" s="231" t="s">
        <v>3564</v>
      </c>
      <c r="BG29" s="231" t="s">
        <v>3564</v>
      </c>
      <c r="BH29" s="231" t="s">
        <v>3564</v>
      </c>
      <c r="BI29" s="231" t="s">
        <v>3564</v>
      </c>
      <c r="BJ29" s="231" t="s">
        <v>3564</v>
      </c>
      <c r="BK29" s="231" t="s">
        <v>3564</v>
      </c>
      <c r="BL29" s="231" t="s">
        <v>3564</v>
      </c>
      <c r="BM29" s="231" t="s">
        <v>3564</v>
      </c>
      <c r="BN29" s="231" t="s">
        <v>3564</v>
      </c>
      <c r="BO29" s="231" t="s">
        <v>3564</v>
      </c>
      <c r="BP29" s="231" t="s">
        <v>3564</v>
      </c>
      <c r="BQ29" s="231" t="s">
        <v>3564</v>
      </c>
      <c r="BR29" s="231" t="s">
        <v>3564</v>
      </c>
      <c r="BS29" s="231" t="s">
        <v>3564</v>
      </c>
      <c r="BT29" s="231" t="s">
        <v>3564</v>
      </c>
    </row>
    <row r="30" spans="5:72" ht="15" customHeight="1">
      <c r="E30" s="87" t="s">
        <v>1359</v>
      </c>
      <c r="F30" s="167" t="s">
        <v>1302</v>
      </c>
      <c r="G30" s="114" t="s">
        <v>1288</v>
      </c>
      <c r="H30" s="231" t="s">
        <v>3564</v>
      </c>
      <c r="I30" s="231" t="s">
        <v>3564</v>
      </c>
      <c r="J30" s="231" t="s">
        <v>3564</v>
      </c>
      <c r="K30" s="231" t="s">
        <v>3564</v>
      </c>
      <c r="L30" s="231" t="s">
        <v>3564</v>
      </c>
      <c r="M30" s="231" t="s">
        <v>3564</v>
      </c>
      <c r="N30" s="231" t="s">
        <v>3564</v>
      </c>
      <c r="O30" s="231" t="s">
        <v>3564</v>
      </c>
      <c r="P30" s="231" t="s">
        <v>3564</v>
      </c>
      <c r="Q30" s="231" t="s">
        <v>3564</v>
      </c>
      <c r="R30" s="231" t="s">
        <v>3564</v>
      </c>
      <c r="S30" s="231" t="s">
        <v>3564</v>
      </c>
      <c r="T30" s="231" t="s">
        <v>3564</v>
      </c>
      <c r="U30" s="231" t="s">
        <v>3564</v>
      </c>
      <c r="V30" s="231" t="s">
        <v>3564</v>
      </c>
      <c r="W30" s="231" t="s">
        <v>3564</v>
      </c>
      <c r="X30" s="231" t="s">
        <v>3564</v>
      </c>
      <c r="Y30" s="231" t="s">
        <v>3564</v>
      </c>
      <c r="Z30" s="231" t="s">
        <v>3564</v>
      </c>
      <c r="AA30" s="231" t="s">
        <v>3564</v>
      </c>
      <c r="AB30" s="231" t="s">
        <v>3564</v>
      </c>
      <c r="AC30" s="231" t="s">
        <v>3564</v>
      </c>
      <c r="AD30" s="231" t="s">
        <v>3564</v>
      </c>
      <c r="AE30" s="231" t="s">
        <v>3564</v>
      </c>
      <c r="AF30" s="231" t="s">
        <v>3564</v>
      </c>
      <c r="AG30" s="231" t="s">
        <v>3564</v>
      </c>
      <c r="AH30" s="231" t="s">
        <v>3564</v>
      </c>
      <c r="AI30" s="231" t="s">
        <v>3564</v>
      </c>
      <c r="AJ30" s="231" t="s">
        <v>3564</v>
      </c>
      <c r="AK30" s="231" t="s">
        <v>3564</v>
      </c>
      <c r="AL30" s="231" t="s">
        <v>3564</v>
      </c>
      <c r="AM30" s="231" t="s">
        <v>3564</v>
      </c>
      <c r="AN30" s="231" t="s">
        <v>3564</v>
      </c>
      <c r="AO30" s="231" t="s">
        <v>3564</v>
      </c>
      <c r="AP30" s="231" t="s">
        <v>3564</v>
      </c>
      <c r="AQ30" s="231" t="s">
        <v>3564</v>
      </c>
      <c r="AR30" s="231" t="s">
        <v>3564</v>
      </c>
      <c r="AS30" s="231" t="s">
        <v>3564</v>
      </c>
      <c r="AT30" s="231" t="s">
        <v>3564</v>
      </c>
      <c r="AU30" s="231" t="s">
        <v>3564</v>
      </c>
      <c r="AV30" s="231" t="s">
        <v>3564</v>
      </c>
      <c r="AW30" s="231" t="s">
        <v>3564</v>
      </c>
      <c r="AX30" s="231" t="s">
        <v>3564</v>
      </c>
      <c r="AY30" s="231" t="s">
        <v>3564</v>
      </c>
      <c r="AZ30" s="231" t="s">
        <v>3564</v>
      </c>
      <c r="BA30" s="231" t="s">
        <v>3564</v>
      </c>
      <c r="BB30" s="231" t="s">
        <v>3564</v>
      </c>
      <c r="BC30" s="231" t="s">
        <v>3564</v>
      </c>
      <c r="BD30" s="231" t="s">
        <v>3564</v>
      </c>
      <c r="BE30" s="231" t="s">
        <v>3564</v>
      </c>
      <c r="BF30" s="231" t="s">
        <v>3564</v>
      </c>
      <c r="BG30" s="231" t="s">
        <v>3564</v>
      </c>
      <c r="BH30" s="231" t="s">
        <v>3564</v>
      </c>
      <c r="BI30" s="231" t="s">
        <v>3564</v>
      </c>
      <c r="BJ30" s="231" t="s">
        <v>3564</v>
      </c>
      <c r="BK30" s="231" t="s">
        <v>3564</v>
      </c>
      <c r="BL30" s="231" t="s">
        <v>3564</v>
      </c>
      <c r="BM30" s="231" t="s">
        <v>3564</v>
      </c>
      <c r="BN30" s="231" t="s">
        <v>3564</v>
      </c>
      <c r="BO30" s="231" t="s">
        <v>3564</v>
      </c>
      <c r="BP30" s="231" t="s">
        <v>3564</v>
      </c>
      <c r="BQ30" s="231" t="s">
        <v>3564</v>
      </c>
      <c r="BR30" s="231" t="s">
        <v>3564</v>
      </c>
      <c r="BS30" s="231" t="s">
        <v>3564</v>
      </c>
      <c r="BT30" s="231" t="s">
        <v>3564</v>
      </c>
    </row>
    <row r="31" spans="5:72" ht="15" customHeight="1">
      <c r="E31" s="87" t="s">
        <v>1360</v>
      </c>
      <c r="F31" s="166" t="s">
        <v>1287</v>
      </c>
      <c r="G31" s="108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</row>
    <row r="32" spans="5:72" ht="35.1" customHeight="1">
      <c r="E32" s="87" t="s">
        <v>1361</v>
      </c>
      <c r="F32" s="167" t="s">
        <v>1291</v>
      </c>
      <c r="G32" s="114" t="s">
        <v>1288</v>
      </c>
      <c r="H32" s="231">
        <v>100</v>
      </c>
      <c r="I32" s="231">
        <v>100</v>
      </c>
      <c r="J32" s="231">
        <v>100</v>
      </c>
      <c r="K32" s="231">
        <v>100</v>
      </c>
      <c r="L32" s="231">
        <v>100</v>
      </c>
      <c r="M32" s="231" t="s">
        <v>3564</v>
      </c>
      <c r="N32" s="231" t="s">
        <v>3564</v>
      </c>
      <c r="O32" s="231" t="s">
        <v>3564</v>
      </c>
      <c r="P32" s="231" t="s">
        <v>3564</v>
      </c>
      <c r="Q32" s="231" t="s">
        <v>3564</v>
      </c>
      <c r="R32" s="231" t="s">
        <v>3564</v>
      </c>
      <c r="S32" s="231" t="s">
        <v>3564</v>
      </c>
      <c r="T32" s="231" t="s">
        <v>3564</v>
      </c>
      <c r="U32" s="231" t="s">
        <v>3564</v>
      </c>
      <c r="V32" s="231" t="s">
        <v>3564</v>
      </c>
      <c r="W32" s="231" t="s">
        <v>3564</v>
      </c>
      <c r="X32" s="231" t="s">
        <v>3564</v>
      </c>
      <c r="Y32" s="231" t="s">
        <v>3564</v>
      </c>
      <c r="Z32" s="231" t="s">
        <v>3564</v>
      </c>
      <c r="AA32" s="231" t="s">
        <v>3564</v>
      </c>
      <c r="AB32" s="231" t="s">
        <v>3564</v>
      </c>
      <c r="AC32" s="231" t="s">
        <v>3564</v>
      </c>
      <c r="AD32" s="231" t="s">
        <v>3564</v>
      </c>
      <c r="AE32" s="231" t="s">
        <v>3564</v>
      </c>
      <c r="AF32" s="231" t="s">
        <v>3564</v>
      </c>
      <c r="AG32" s="231" t="s">
        <v>3564</v>
      </c>
      <c r="AH32" s="231" t="s">
        <v>3564</v>
      </c>
      <c r="AI32" s="231" t="s">
        <v>3564</v>
      </c>
      <c r="AJ32" s="231" t="s">
        <v>3564</v>
      </c>
      <c r="AK32" s="231" t="s">
        <v>3564</v>
      </c>
      <c r="AL32" s="231" t="s">
        <v>3564</v>
      </c>
      <c r="AM32" s="231" t="s">
        <v>3564</v>
      </c>
      <c r="AN32" s="231" t="s">
        <v>3564</v>
      </c>
      <c r="AO32" s="231" t="s">
        <v>3564</v>
      </c>
      <c r="AP32" s="231" t="s">
        <v>3564</v>
      </c>
      <c r="AQ32" s="231" t="s">
        <v>3564</v>
      </c>
      <c r="AR32" s="231" t="s">
        <v>3564</v>
      </c>
      <c r="AS32" s="231" t="s">
        <v>3564</v>
      </c>
      <c r="AT32" s="231" t="s">
        <v>3564</v>
      </c>
      <c r="AU32" s="231" t="s">
        <v>3564</v>
      </c>
      <c r="AV32" s="231" t="s">
        <v>3564</v>
      </c>
      <c r="AW32" s="231" t="s">
        <v>3564</v>
      </c>
      <c r="AX32" s="231" t="s">
        <v>3564</v>
      </c>
      <c r="AY32" s="231" t="s">
        <v>3564</v>
      </c>
      <c r="AZ32" s="231" t="s">
        <v>3564</v>
      </c>
      <c r="BA32" s="231" t="s">
        <v>3564</v>
      </c>
      <c r="BB32" s="231" t="s">
        <v>3564</v>
      </c>
      <c r="BC32" s="231" t="s">
        <v>3564</v>
      </c>
      <c r="BD32" s="231" t="s">
        <v>3564</v>
      </c>
      <c r="BE32" s="231" t="s">
        <v>3564</v>
      </c>
      <c r="BF32" s="231" t="s">
        <v>3564</v>
      </c>
      <c r="BG32" s="231" t="s">
        <v>3564</v>
      </c>
      <c r="BH32" s="231" t="s">
        <v>3564</v>
      </c>
      <c r="BI32" s="231" t="s">
        <v>3564</v>
      </c>
      <c r="BJ32" s="231" t="s">
        <v>3564</v>
      </c>
      <c r="BK32" s="231" t="s">
        <v>3564</v>
      </c>
      <c r="BL32" s="231" t="s">
        <v>3564</v>
      </c>
      <c r="BM32" s="231" t="s">
        <v>3564</v>
      </c>
      <c r="BN32" s="231" t="s">
        <v>3564</v>
      </c>
      <c r="BO32" s="231" t="s">
        <v>3564</v>
      </c>
      <c r="BP32" s="231" t="s">
        <v>3564</v>
      </c>
      <c r="BQ32" s="231" t="s">
        <v>3564</v>
      </c>
      <c r="BR32" s="231" t="s">
        <v>3564</v>
      </c>
      <c r="BS32" s="231" t="s">
        <v>3564</v>
      </c>
      <c r="BT32" s="231" t="s">
        <v>3564</v>
      </c>
    </row>
    <row r="33" spans="5:72" ht="35.1" customHeight="1">
      <c r="E33" s="87" t="s">
        <v>1362</v>
      </c>
      <c r="F33" s="167" t="s">
        <v>1293</v>
      </c>
      <c r="G33" s="114" t="s">
        <v>1288</v>
      </c>
      <c r="H33" s="231">
        <v>100</v>
      </c>
      <c r="I33" s="231">
        <v>100</v>
      </c>
      <c r="J33" s="231">
        <v>100</v>
      </c>
      <c r="K33" s="231">
        <v>100</v>
      </c>
      <c r="L33" s="231">
        <v>100</v>
      </c>
      <c r="M33" s="231">
        <v>100</v>
      </c>
      <c r="N33" s="231">
        <v>100</v>
      </c>
      <c r="O33" s="231">
        <v>100</v>
      </c>
      <c r="P33" s="231">
        <v>100</v>
      </c>
      <c r="Q33" s="231">
        <v>100</v>
      </c>
      <c r="R33" s="231" t="s">
        <v>3564</v>
      </c>
      <c r="S33" s="231" t="s">
        <v>3564</v>
      </c>
      <c r="T33" s="231" t="s">
        <v>3564</v>
      </c>
      <c r="U33" s="231" t="s">
        <v>3564</v>
      </c>
      <c r="V33" s="231" t="s">
        <v>3564</v>
      </c>
      <c r="W33" s="231" t="s">
        <v>3564</v>
      </c>
      <c r="X33" s="231" t="s">
        <v>3564</v>
      </c>
      <c r="Y33" s="231" t="s">
        <v>3564</v>
      </c>
      <c r="Z33" s="231" t="s">
        <v>3564</v>
      </c>
      <c r="AA33" s="231" t="s">
        <v>3564</v>
      </c>
      <c r="AB33" s="231" t="s">
        <v>3564</v>
      </c>
      <c r="AC33" s="231" t="s">
        <v>3564</v>
      </c>
      <c r="AD33" s="231" t="s">
        <v>3564</v>
      </c>
      <c r="AE33" s="231" t="s">
        <v>3564</v>
      </c>
      <c r="AF33" s="231" t="s">
        <v>3564</v>
      </c>
      <c r="AG33" s="231" t="s">
        <v>3564</v>
      </c>
      <c r="AH33" s="231" t="s">
        <v>3564</v>
      </c>
      <c r="AI33" s="231" t="s">
        <v>3564</v>
      </c>
      <c r="AJ33" s="231" t="s">
        <v>3564</v>
      </c>
      <c r="AK33" s="231" t="s">
        <v>3564</v>
      </c>
      <c r="AL33" s="231" t="s">
        <v>3564</v>
      </c>
      <c r="AM33" s="231" t="s">
        <v>3564</v>
      </c>
      <c r="AN33" s="231" t="s">
        <v>3564</v>
      </c>
      <c r="AO33" s="231" t="s">
        <v>3564</v>
      </c>
      <c r="AP33" s="231" t="s">
        <v>3564</v>
      </c>
      <c r="AQ33" s="231" t="s">
        <v>3564</v>
      </c>
      <c r="AR33" s="231" t="s">
        <v>3564</v>
      </c>
      <c r="AS33" s="231" t="s">
        <v>3564</v>
      </c>
      <c r="AT33" s="231" t="s">
        <v>3564</v>
      </c>
      <c r="AU33" s="231" t="s">
        <v>3564</v>
      </c>
      <c r="AV33" s="231" t="s">
        <v>3564</v>
      </c>
      <c r="AW33" s="231" t="s">
        <v>3564</v>
      </c>
      <c r="AX33" s="231" t="s">
        <v>3564</v>
      </c>
      <c r="AY33" s="231" t="s">
        <v>3564</v>
      </c>
      <c r="AZ33" s="231" t="s">
        <v>3564</v>
      </c>
      <c r="BA33" s="231" t="s">
        <v>3564</v>
      </c>
      <c r="BB33" s="231" t="s">
        <v>3564</v>
      </c>
      <c r="BC33" s="231" t="s">
        <v>3564</v>
      </c>
      <c r="BD33" s="231" t="s">
        <v>3564</v>
      </c>
      <c r="BE33" s="231" t="s">
        <v>3564</v>
      </c>
      <c r="BF33" s="231" t="s">
        <v>3564</v>
      </c>
      <c r="BG33" s="231" t="s">
        <v>3564</v>
      </c>
      <c r="BH33" s="231" t="s">
        <v>3564</v>
      </c>
      <c r="BI33" s="231" t="s">
        <v>3564</v>
      </c>
      <c r="BJ33" s="231" t="s">
        <v>3564</v>
      </c>
      <c r="BK33" s="231" t="s">
        <v>3564</v>
      </c>
      <c r="BL33" s="231" t="s">
        <v>3564</v>
      </c>
      <c r="BM33" s="231" t="s">
        <v>3564</v>
      </c>
      <c r="BN33" s="231" t="s">
        <v>3564</v>
      </c>
      <c r="BO33" s="231" t="s">
        <v>3564</v>
      </c>
      <c r="BP33" s="231" t="s">
        <v>3564</v>
      </c>
      <c r="BQ33" s="231" t="s">
        <v>3564</v>
      </c>
      <c r="BR33" s="231" t="s">
        <v>3564</v>
      </c>
      <c r="BS33" s="231" t="s">
        <v>3564</v>
      </c>
      <c r="BT33" s="231" t="s">
        <v>3564</v>
      </c>
    </row>
    <row r="34" spans="5:72" ht="45" customHeight="1">
      <c r="E34" s="87" t="s">
        <v>1363</v>
      </c>
      <c r="F34" s="167" t="s">
        <v>1295</v>
      </c>
      <c r="G34" s="114" t="s">
        <v>1288</v>
      </c>
      <c r="H34" s="231">
        <v>100</v>
      </c>
      <c r="I34" s="231">
        <v>100</v>
      </c>
      <c r="J34" s="231">
        <v>100</v>
      </c>
      <c r="K34" s="231">
        <v>90</v>
      </c>
      <c r="L34" s="231">
        <v>70</v>
      </c>
      <c r="M34" s="231">
        <v>50</v>
      </c>
      <c r="N34" s="231">
        <v>25</v>
      </c>
      <c r="O34" s="231">
        <v>25</v>
      </c>
      <c r="P34" s="231">
        <v>25</v>
      </c>
      <c r="Q34" s="231">
        <v>25</v>
      </c>
      <c r="R34" s="231" t="s">
        <v>3564</v>
      </c>
      <c r="S34" s="231" t="s">
        <v>3564</v>
      </c>
      <c r="T34" s="231" t="s">
        <v>3564</v>
      </c>
      <c r="U34" s="231" t="s">
        <v>3564</v>
      </c>
      <c r="V34" s="231" t="s">
        <v>3564</v>
      </c>
      <c r="W34" s="231" t="s">
        <v>3564</v>
      </c>
      <c r="X34" s="231" t="s">
        <v>3564</v>
      </c>
      <c r="Y34" s="231" t="s">
        <v>3564</v>
      </c>
      <c r="Z34" s="231" t="s">
        <v>3564</v>
      </c>
      <c r="AA34" s="231" t="s">
        <v>3564</v>
      </c>
      <c r="AB34" s="231" t="s">
        <v>3564</v>
      </c>
      <c r="AC34" s="231" t="s">
        <v>3564</v>
      </c>
      <c r="AD34" s="231" t="s">
        <v>3564</v>
      </c>
      <c r="AE34" s="231" t="s">
        <v>3564</v>
      </c>
      <c r="AF34" s="231" t="s">
        <v>3564</v>
      </c>
      <c r="AG34" s="231" t="s">
        <v>3564</v>
      </c>
      <c r="AH34" s="231" t="s">
        <v>3564</v>
      </c>
      <c r="AI34" s="231" t="s">
        <v>3564</v>
      </c>
      <c r="AJ34" s="231" t="s">
        <v>3564</v>
      </c>
      <c r="AK34" s="231" t="s">
        <v>3564</v>
      </c>
      <c r="AL34" s="231" t="s">
        <v>3564</v>
      </c>
      <c r="AM34" s="231" t="s">
        <v>3564</v>
      </c>
      <c r="AN34" s="231" t="s">
        <v>3564</v>
      </c>
      <c r="AO34" s="231" t="s">
        <v>3564</v>
      </c>
      <c r="AP34" s="231" t="s">
        <v>3564</v>
      </c>
      <c r="AQ34" s="231" t="s">
        <v>3564</v>
      </c>
      <c r="AR34" s="231" t="s">
        <v>3564</v>
      </c>
      <c r="AS34" s="231" t="s">
        <v>3564</v>
      </c>
      <c r="AT34" s="231" t="s">
        <v>3564</v>
      </c>
      <c r="AU34" s="231" t="s">
        <v>3564</v>
      </c>
      <c r="AV34" s="231" t="s">
        <v>3564</v>
      </c>
      <c r="AW34" s="231" t="s">
        <v>3564</v>
      </c>
      <c r="AX34" s="231" t="s">
        <v>3564</v>
      </c>
      <c r="AY34" s="231" t="s">
        <v>3564</v>
      </c>
      <c r="AZ34" s="231" t="s">
        <v>3564</v>
      </c>
      <c r="BA34" s="231" t="s">
        <v>3564</v>
      </c>
      <c r="BB34" s="231" t="s">
        <v>3564</v>
      </c>
      <c r="BC34" s="231" t="s">
        <v>3564</v>
      </c>
      <c r="BD34" s="231" t="s">
        <v>3564</v>
      </c>
      <c r="BE34" s="231" t="s">
        <v>3564</v>
      </c>
      <c r="BF34" s="231" t="s">
        <v>3564</v>
      </c>
      <c r="BG34" s="231" t="s">
        <v>3564</v>
      </c>
      <c r="BH34" s="231" t="s">
        <v>3564</v>
      </c>
      <c r="BI34" s="231" t="s">
        <v>3564</v>
      </c>
      <c r="BJ34" s="231" t="s">
        <v>3564</v>
      </c>
      <c r="BK34" s="231" t="s">
        <v>3564</v>
      </c>
      <c r="BL34" s="231" t="s">
        <v>3564</v>
      </c>
      <c r="BM34" s="231" t="s">
        <v>3564</v>
      </c>
      <c r="BN34" s="231" t="s">
        <v>3564</v>
      </c>
      <c r="BO34" s="231" t="s">
        <v>3564</v>
      </c>
      <c r="BP34" s="231" t="s">
        <v>3564</v>
      </c>
      <c r="BQ34" s="231" t="s">
        <v>3564</v>
      </c>
      <c r="BR34" s="231" t="s">
        <v>3564</v>
      </c>
      <c r="BS34" s="231" t="s">
        <v>3564</v>
      </c>
      <c r="BT34" s="231" t="s">
        <v>3564</v>
      </c>
    </row>
    <row r="35" spans="5:72" ht="35.1" customHeight="1">
      <c r="E35" s="87" t="s">
        <v>1364</v>
      </c>
      <c r="F35" s="167" t="s">
        <v>1297</v>
      </c>
      <c r="G35" s="114" t="s">
        <v>1288</v>
      </c>
      <c r="H35" s="231" t="s">
        <v>3564</v>
      </c>
      <c r="I35" s="231" t="s">
        <v>3564</v>
      </c>
      <c r="J35" s="231" t="s">
        <v>3564</v>
      </c>
      <c r="K35" s="231">
        <v>10</v>
      </c>
      <c r="L35" s="231">
        <v>30</v>
      </c>
      <c r="M35" s="231">
        <v>50</v>
      </c>
      <c r="N35" s="231">
        <v>75</v>
      </c>
      <c r="O35" s="231">
        <v>75</v>
      </c>
      <c r="P35" s="231">
        <v>75</v>
      </c>
      <c r="Q35" s="231">
        <v>75</v>
      </c>
      <c r="R35" s="231" t="s">
        <v>3564</v>
      </c>
      <c r="S35" s="231" t="s">
        <v>3564</v>
      </c>
      <c r="T35" s="231" t="s">
        <v>3564</v>
      </c>
      <c r="U35" s="231" t="s">
        <v>3564</v>
      </c>
      <c r="V35" s="231" t="s">
        <v>3564</v>
      </c>
      <c r="W35" s="231" t="s">
        <v>3564</v>
      </c>
      <c r="X35" s="231" t="s">
        <v>3564</v>
      </c>
      <c r="Y35" s="231" t="s">
        <v>3564</v>
      </c>
      <c r="Z35" s="231" t="s">
        <v>3564</v>
      </c>
      <c r="AA35" s="231" t="s">
        <v>3564</v>
      </c>
      <c r="AB35" s="231" t="s">
        <v>3564</v>
      </c>
      <c r="AC35" s="231" t="s">
        <v>3564</v>
      </c>
      <c r="AD35" s="231" t="s">
        <v>3564</v>
      </c>
      <c r="AE35" s="231" t="s">
        <v>3564</v>
      </c>
      <c r="AF35" s="231" t="s">
        <v>3564</v>
      </c>
      <c r="AG35" s="231" t="s">
        <v>3564</v>
      </c>
      <c r="AH35" s="231" t="s">
        <v>3564</v>
      </c>
      <c r="AI35" s="231" t="s">
        <v>3564</v>
      </c>
      <c r="AJ35" s="231" t="s">
        <v>3564</v>
      </c>
      <c r="AK35" s="231" t="s">
        <v>3564</v>
      </c>
      <c r="AL35" s="231" t="s">
        <v>3564</v>
      </c>
      <c r="AM35" s="231" t="s">
        <v>3564</v>
      </c>
      <c r="AN35" s="231" t="s">
        <v>3564</v>
      </c>
      <c r="AO35" s="231" t="s">
        <v>3564</v>
      </c>
      <c r="AP35" s="231" t="s">
        <v>3564</v>
      </c>
      <c r="AQ35" s="231" t="s">
        <v>3564</v>
      </c>
      <c r="AR35" s="231" t="s">
        <v>3564</v>
      </c>
      <c r="AS35" s="231" t="s">
        <v>3564</v>
      </c>
      <c r="AT35" s="231" t="s">
        <v>3564</v>
      </c>
      <c r="AU35" s="231" t="s">
        <v>3564</v>
      </c>
      <c r="AV35" s="231" t="s">
        <v>3564</v>
      </c>
      <c r="AW35" s="231" t="s">
        <v>3564</v>
      </c>
      <c r="AX35" s="231" t="s">
        <v>3564</v>
      </c>
      <c r="AY35" s="231" t="s">
        <v>3564</v>
      </c>
      <c r="AZ35" s="231" t="s">
        <v>3564</v>
      </c>
      <c r="BA35" s="231" t="s">
        <v>3564</v>
      </c>
      <c r="BB35" s="231" t="s">
        <v>3564</v>
      </c>
      <c r="BC35" s="231" t="s">
        <v>3564</v>
      </c>
      <c r="BD35" s="231" t="s">
        <v>3564</v>
      </c>
      <c r="BE35" s="231" t="s">
        <v>3564</v>
      </c>
      <c r="BF35" s="231" t="s">
        <v>3564</v>
      </c>
      <c r="BG35" s="231" t="s">
        <v>3564</v>
      </c>
      <c r="BH35" s="231" t="s">
        <v>3564</v>
      </c>
      <c r="BI35" s="231" t="s">
        <v>3564</v>
      </c>
      <c r="BJ35" s="231" t="s">
        <v>3564</v>
      </c>
      <c r="BK35" s="231" t="s">
        <v>3564</v>
      </c>
      <c r="BL35" s="231" t="s">
        <v>3564</v>
      </c>
      <c r="BM35" s="231" t="s">
        <v>3564</v>
      </c>
      <c r="BN35" s="231" t="s">
        <v>3564</v>
      </c>
      <c r="BO35" s="231" t="s">
        <v>3564</v>
      </c>
      <c r="BP35" s="231" t="s">
        <v>3564</v>
      </c>
      <c r="BQ35" s="231" t="s">
        <v>3564</v>
      </c>
      <c r="BR35" s="231" t="s">
        <v>3564</v>
      </c>
      <c r="BS35" s="231" t="s">
        <v>3564</v>
      </c>
      <c r="BT35" s="231" t="s">
        <v>3564</v>
      </c>
    </row>
    <row r="36" spans="5:72" ht="24.95" customHeight="1">
      <c r="E36" s="87" t="s">
        <v>1365</v>
      </c>
      <c r="F36" s="167" t="s">
        <v>1299</v>
      </c>
      <c r="G36" s="114" t="s">
        <v>1288</v>
      </c>
      <c r="H36" s="231" t="s">
        <v>3564</v>
      </c>
      <c r="I36" s="231" t="s">
        <v>3564</v>
      </c>
      <c r="J36" s="231" t="s">
        <v>3564</v>
      </c>
      <c r="K36" s="231" t="s">
        <v>3564</v>
      </c>
      <c r="L36" s="231">
        <v>100</v>
      </c>
      <c r="M36" s="231">
        <v>100</v>
      </c>
      <c r="N36" s="231">
        <v>100</v>
      </c>
      <c r="O36" s="231">
        <v>100</v>
      </c>
      <c r="P36" s="231">
        <v>100</v>
      </c>
      <c r="Q36" s="231">
        <v>100</v>
      </c>
      <c r="R36" s="231" t="s">
        <v>3564</v>
      </c>
      <c r="S36" s="231" t="s">
        <v>3564</v>
      </c>
      <c r="T36" s="231" t="s">
        <v>3564</v>
      </c>
      <c r="U36" s="231" t="s">
        <v>3564</v>
      </c>
      <c r="V36" s="231" t="s">
        <v>3564</v>
      </c>
      <c r="W36" s="231" t="s">
        <v>3564</v>
      </c>
      <c r="X36" s="231" t="s">
        <v>3564</v>
      </c>
      <c r="Y36" s="231" t="s">
        <v>3564</v>
      </c>
      <c r="Z36" s="231" t="s">
        <v>3564</v>
      </c>
      <c r="AA36" s="231" t="s">
        <v>3564</v>
      </c>
      <c r="AB36" s="231" t="s">
        <v>3564</v>
      </c>
      <c r="AC36" s="231" t="s">
        <v>3564</v>
      </c>
      <c r="AD36" s="231" t="s">
        <v>3564</v>
      </c>
      <c r="AE36" s="231" t="s">
        <v>3564</v>
      </c>
      <c r="AF36" s="231" t="s">
        <v>3564</v>
      </c>
      <c r="AG36" s="231" t="s">
        <v>3564</v>
      </c>
      <c r="AH36" s="231" t="s">
        <v>3564</v>
      </c>
      <c r="AI36" s="231" t="s">
        <v>3564</v>
      </c>
      <c r="AJ36" s="231" t="s">
        <v>3564</v>
      </c>
      <c r="AK36" s="231" t="s">
        <v>3564</v>
      </c>
      <c r="AL36" s="231" t="s">
        <v>3564</v>
      </c>
      <c r="AM36" s="231" t="s">
        <v>3564</v>
      </c>
      <c r="AN36" s="231" t="s">
        <v>3564</v>
      </c>
      <c r="AO36" s="231" t="s">
        <v>3564</v>
      </c>
      <c r="AP36" s="231" t="s">
        <v>3564</v>
      </c>
      <c r="AQ36" s="231" t="s">
        <v>3564</v>
      </c>
      <c r="AR36" s="231" t="s">
        <v>3564</v>
      </c>
      <c r="AS36" s="231" t="s">
        <v>3564</v>
      </c>
      <c r="AT36" s="231" t="s">
        <v>3564</v>
      </c>
      <c r="AU36" s="231" t="s">
        <v>3564</v>
      </c>
      <c r="AV36" s="231" t="s">
        <v>3564</v>
      </c>
      <c r="AW36" s="231" t="s">
        <v>3564</v>
      </c>
      <c r="AX36" s="231" t="s">
        <v>3564</v>
      </c>
      <c r="AY36" s="231" t="s">
        <v>3564</v>
      </c>
      <c r="AZ36" s="231" t="s">
        <v>3564</v>
      </c>
      <c r="BA36" s="231" t="s">
        <v>3564</v>
      </c>
      <c r="BB36" s="231" t="s">
        <v>3564</v>
      </c>
      <c r="BC36" s="231" t="s">
        <v>3564</v>
      </c>
      <c r="BD36" s="231" t="s">
        <v>3564</v>
      </c>
      <c r="BE36" s="231" t="s">
        <v>3564</v>
      </c>
      <c r="BF36" s="231" t="s">
        <v>3564</v>
      </c>
      <c r="BG36" s="231" t="s">
        <v>3564</v>
      </c>
      <c r="BH36" s="231" t="s">
        <v>3564</v>
      </c>
      <c r="BI36" s="231" t="s">
        <v>3564</v>
      </c>
      <c r="BJ36" s="231" t="s">
        <v>3564</v>
      </c>
      <c r="BK36" s="231" t="s">
        <v>3564</v>
      </c>
      <c r="BL36" s="231" t="s">
        <v>3564</v>
      </c>
      <c r="BM36" s="231" t="s">
        <v>3564</v>
      </c>
      <c r="BN36" s="231" t="s">
        <v>3564</v>
      </c>
      <c r="BO36" s="231" t="s">
        <v>3564</v>
      </c>
      <c r="BP36" s="231" t="s">
        <v>3564</v>
      </c>
      <c r="BQ36" s="231" t="s">
        <v>3564</v>
      </c>
      <c r="BR36" s="231" t="s">
        <v>3564</v>
      </c>
      <c r="BS36" s="231" t="s">
        <v>3564</v>
      </c>
      <c r="BT36" s="231" t="s">
        <v>3564</v>
      </c>
    </row>
    <row r="37" spans="5:72" ht="95.1" customHeight="1">
      <c r="E37" s="87" t="s">
        <v>1366</v>
      </c>
      <c r="F37" s="167" t="s">
        <v>1311</v>
      </c>
      <c r="G37" s="114" t="s">
        <v>1288</v>
      </c>
      <c r="H37" s="231" t="s">
        <v>3564</v>
      </c>
      <c r="I37" s="231" t="s">
        <v>3564</v>
      </c>
      <c r="J37" s="231" t="s">
        <v>3564</v>
      </c>
      <c r="K37" s="231" t="s">
        <v>3564</v>
      </c>
      <c r="L37" s="231">
        <v>100</v>
      </c>
      <c r="M37" s="231">
        <v>100</v>
      </c>
      <c r="N37" s="231">
        <v>100</v>
      </c>
      <c r="O37" s="231">
        <v>100</v>
      </c>
      <c r="P37" s="231">
        <v>100</v>
      </c>
      <c r="Q37" s="231">
        <v>100</v>
      </c>
      <c r="R37" s="231" t="s">
        <v>3564</v>
      </c>
      <c r="S37" s="231" t="s">
        <v>3564</v>
      </c>
      <c r="T37" s="231" t="s">
        <v>3564</v>
      </c>
      <c r="U37" s="231" t="s">
        <v>3564</v>
      </c>
      <c r="V37" s="231" t="s">
        <v>3564</v>
      </c>
      <c r="W37" s="231" t="s">
        <v>3564</v>
      </c>
      <c r="X37" s="231" t="s">
        <v>3564</v>
      </c>
      <c r="Y37" s="231" t="s">
        <v>3564</v>
      </c>
      <c r="Z37" s="231" t="s">
        <v>3564</v>
      </c>
      <c r="AA37" s="231" t="s">
        <v>3564</v>
      </c>
      <c r="AB37" s="231" t="s">
        <v>3564</v>
      </c>
      <c r="AC37" s="231" t="s">
        <v>3564</v>
      </c>
      <c r="AD37" s="231" t="s">
        <v>3564</v>
      </c>
      <c r="AE37" s="231" t="s">
        <v>3564</v>
      </c>
      <c r="AF37" s="231" t="s">
        <v>3564</v>
      </c>
      <c r="AG37" s="231" t="s">
        <v>3564</v>
      </c>
      <c r="AH37" s="231" t="s">
        <v>3564</v>
      </c>
      <c r="AI37" s="231" t="s">
        <v>3564</v>
      </c>
      <c r="AJ37" s="231" t="s">
        <v>3564</v>
      </c>
      <c r="AK37" s="231" t="s">
        <v>3564</v>
      </c>
      <c r="AL37" s="231" t="s">
        <v>3564</v>
      </c>
      <c r="AM37" s="231" t="s">
        <v>3564</v>
      </c>
      <c r="AN37" s="231" t="s">
        <v>3564</v>
      </c>
      <c r="AO37" s="231" t="s">
        <v>3564</v>
      </c>
      <c r="AP37" s="231" t="s">
        <v>3564</v>
      </c>
      <c r="AQ37" s="231" t="s">
        <v>3564</v>
      </c>
      <c r="AR37" s="231" t="s">
        <v>3564</v>
      </c>
      <c r="AS37" s="231" t="s">
        <v>3564</v>
      </c>
      <c r="AT37" s="231" t="s">
        <v>3564</v>
      </c>
      <c r="AU37" s="231" t="s">
        <v>3564</v>
      </c>
      <c r="AV37" s="231" t="s">
        <v>3564</v>
      </c>
      <c r="AW37" s="231" t="s">
        <v>3564</v>
      </c>
      <c r="AX37" s="231" t="s">
        <v>3564</v>
      </c>
      <c r="AY37" s="231" t="s">
        <v>3564</v>
      </c>
      <c r="AZ37" s="231" t="s">
        <v>3564</v>
      </c>
      <c r="BA37" s="231" t="s">
        <v>3564</v>
      </c>
      <c r="BB37" s="231" t="s">
        <v>3564</v>
      </c>
      <c r="BC37" s="231" t="s">
        <v>3564</v>
      </c>
      <c r="BD37" s="231" t="s">
        <v>3564</v>
      </c>
      <c r="BE37" s="231" t="s">
        <v>3564</v>
      </c>
      <c r="BF37" s="231" t="s">
        <v>3564</v>
      </c>
      <c r="BG37" s="231" t="s">
        <v>3564</v>
      </c>
      <c r="BH37" s="231" t="s">
        <v>3564</v>
      </c>
      <c r="BI37" s="231" t="s">
        <v>3564</v>
      </c>
      <c r="BJ37" s="231" t="s">
        <v>3564</v>
      </c>
      <c r="BK37" s="231" t="s">
        <v>3564</v>
      </c>
      <c r="BL37" s="231" t="s">
        <v>3564</v>
      </c>
      <c r="BM37" s="231" t="s">
        <v>3564</v>
      </c>
      <c r="BN37" s="231" t="s">
        <v>3564</v>
      </c>
      <c r="BO37" s="231" t="s">
        <v>3564</v>
      </c>
      <c r="BP37" s="231" t="s">
        <v>3564</v>
      </c>
      <c r="BQ37" s="231" t="s">
        <v>3564</v>
      </c>
      <c r="BR37" s="231" t="s">
        <v>3564</v>
      </c>
      <c r="BS37" s="231" t="s">
        <v>3564</v>
      </c>
      <c r="BT37" s="231" t="s">
        <v>3564</v>
      </c>
    </row>
    <row r="38" spans="5:72" ht="15" customHeight="1">
      <c r="E38" s="87" t="s">
        <v>1367</v>
      </c>
      <c r="F38" s="167" t="s">
        <v>1302</v>
      </c>
      <c r="G38" s="114" t="s">
        <v>1288</v>
      </c>
      <c r="H38" s="231" t="s">
        <v>3564</v>
      </c>
      <c r="I38" s="231" t="s">
        <v>3564</v>
      </c>
      <c r="J38" s="231" t="s">
        <v>3564</v>
      </c>
      <c r="K38" s="231" t="s">
        <v>3564</v>
      </c>
      <c r="L38" s="231" t="s">
        <v>3564</v>
      </c>
      <c r="M38" s="231" t="s">
        <v>3564</v>
      </c>
      <c r="N38" s="231" t="s">
        <v>3564</v>
      </c>
      <c r="O38" s="231" t="s">
        <v>3564</v>
      </c>
      <c r="P38" s="231" t="s">
        <v>3564</v>
      </c>
      <c r="Q38" s="231" t="s">
        <v>3564</v>
      </c>
      <c r="R38" s="231" t="s">
        <v>3564</v>
      </c>
      <c r="S38" s="231" t="s">
        <v>3564</v>
      </c>
      <c r="T38" s="231" t="s">
        <v>3564</v>
      </c>
      <c r="U38" s="231" t="s">
        <v>3564</v>
      </c>
      <c r="V38" s="231" t="s">
        <v>3564</v>
      </c>
      <c r="W38" s="231" t="s">
        <v>3564</v>
      </c>
      <c r="X38" s="231" t="s">
        <v>3564</v>
      </c>
      <c r="Y38" s="231" t="s">
        <v>3564</v>
      </c>
      <c r="Z38" s="231" t="s">
        <v>3564</v>
      </c>
      <c r="AA38" s="231" t="s">
        <v>3564</v>
      </c>
      <c r="AB38" s="231" t="s">
        <v>3564</v>
      </c>
      <c r="AC38" s="231" t="s">
        <v>3564</v>
      </c>
      <c r="AD38" s="231" t="s">
        <v>3564</v>
      </c>
      <c r="AE38" s="231" t="s">
        <v>3564</v>
      </c>
      <c r="AF38" s="231" t="s">
        <v>3564</v>
      </c>
      <c r="AG38" s="231" t="s">
        <v>3564</v>
      </c>
      <c r="AH38" s="231" t="s">
        <v>3564</v>
      </c>
      <c r="AI38" s="231" t="s">
        <v>3564</v>
      </c>
      <c r="AJ38" s="231" t="s">
        <v>3564</v>
      </c>
      <c r="AK38" s="231" t="s">
        <v>3564</v>
      </c>
      <c r="AL38" s="231" t="s">
        <v>3564</v>
      </c>
      <c r="AM38" s="231" t="s">
        <v>3564</v>
      </c>
      <c r="AN38" s="231" t="s">
        <v>3564</v>
      </c>
      <c r="AO38" s="231" t="s">
        <v>3564</v>
      </c>
      <c r="AP38" s="231" t="s">
        <v>3564</v>
      </c>
      <c r="AQ38" s="231" t="s">
        <v>3564</v>
      </c>
      <c r="AR38" s="231" t="s">
        <v>3564</v>
      </c>
      <c r="AS38" s="231" t="s">
        <v>3564</v>
      </c>
      <c r="AT38" s="231" t="s">
        <v>3564</v>
      </c>
      <c r="AU38" s="231" t="s">
        <v>3564</v>
      </c>
      <c r="AV38" s="231" t="s">
        <v>3564</v>
      </c>
      <c r="AW38" s="231" t="s">
        <v>3564</v>
      </c>
      <c r="AX38" s="231" t="s">
        <v>3564</v>
      </c>
      <c r="AY38" s="231" t="s">
        <v>3564</v>
      </c>
      <c r="AZ38" s="231" t="s">
        <v>3564</v>
      </c>
      <c r="BA38" s="231" t="s">
        <v>3564</v>
      </c>
      <c r="BB38" s="231" t="s">
        <v>3564</v>
      </c>
      <c r="BC38" s="231" t="s">
        <v>3564</v>
      </c>
      <c r="BD38" s="231" t="s">
        <v>3564</v>
      </c>
      <c r="BE38" s="231" t="s">
        <v>3564</v>
      </c>
      <c r="BF38" s="231" t="s">
        <v>3564</v>
      </c>
      <c r="BG38" s="231" t="s">
        <v>3564</v>
      </c>
      <c r="BH38" s="231" t="s">
        <v>3564</v>
      </c>
      <c r="BI38" s="231" t="s">
        <v>3564</v>
      </c>
      <c r="BJ38" s="231" t="s">
        <v>3564</v>
      </c>
      <c r="BK38" s="231" t="s">
        <v>3564</v>
      </c>
      <c r="BL38" s="231" t="s">
        <v>3564</v>
      </c>
      <c r="BM38" s="231" t="s">
        <v>3564</v>
      </c>
      <c r="BN38" s="231" t="s">
        <v>3564</v>
      </c>
      <c r="BO38" s="231" t="s">
        <v>3564</v>
      </c>
      <c r="BP38" s="231" t="s">
        <v>3564</v>
      </c>
      <c r="BQ38" s="231" t="s">
        <v>3564</v>
      </c>
      <c r="BR38" s="231" t="s">
        <v>3564</v>
      </c>
      <c r="BS38" s="231" t="s">
        <v>3564</v>
      </c>
      <c r="BT38" s="231" t="s">
        <v>3564</v>
      </c>
    </row>
  </sheetData>
  <sheetProtection formatColumns="0" formatRows="0"/>
  <mergeCells count="1">
    <mergeCell ref="E6:BD6"/>
  </mergeCells>
  <dataValidations count="1">
    <dataValidation type="decimal" allowBlank="1" showErrorMessage="1" errorTitle="Ошибка" error="Допускается ввод только неотрицательных чисел!" sqref="H8:BT38" xr:uid="{00000000-0002-0000-0E00-000000000000}">
      <formula1>0</formula1>
      <formula2>9.99999999999999E+23</formula2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odFill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224"/>
  </cols>
  <sheetData/>
  <sortState xmlns:xlrd2="http://schemas.microsoft.com/office/spreadsheetml/2017/richdata2" ref="A2:F1075">
    <sortCondition ref="C1"/>
  </sortState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SH_ET_UNION">
    <tabColor indexed="47"/>
  </sheetPr>
  <dimension ref="A1:GX8"/>
  <sheetViews>
    <sheetView showGridLines="0" zoomScaleNormal="100" workbookViewId="0"/>
  </sheetViews>
  <sheetFormatPr defaultRowHeight="11.25"/>
  <cols>
    <col min="1" max="1" width="15.140625" customWidth="1"/>
    <col min="2" max="3" width="9.140625" style="27"/>
    <col min="4" max="4" width="10.5703125" style="51" customWidth="1"/>
    <col min="5" max="5" width="9.140625" style="57"/>
    <col min="6" max="6" width="9.140625" style="96"/>
    <col min="9" max="10" width="8" customWidth="1"/>
    <col min="11" max="211" width="2.7109375" customWidth="1"/>
  </cols>
  <sheetData>
    <row r="1" spans="1:206" ht="15" customHeight="1">
      <c r="A1" s="49" t="s">
        <v>158</v>
      </c>
      <c r="H1" s="26"/>
      <c r="I1" s="26"/>
    </row>
    <row r="2" spans="1:206" ht="20.100000000000001" customHeight="1">
      <c r="G2" s="93" t="s">
        <v>145</v>
      </c>
      <c r="H2" s="87"/>
      <c r="I2" s="98"/>
      <c r="J2" s="26"/>
    </row>
    <row r="3" spans="1:206">
      <c r="A3" s="49" t="s">
        <v>170</v>
      </c>
    </row>
    <row r="4" spans="1:206" s="105" customFormat="1" ht="15" customHeight="1">
      <c r="D4" s="93" t="s">
        <v>145</v>
      </c>
      <c r="E4" s="111" t="s">
        <v>1368</v>
      </c>
      <c r="F4" s="150"/>
      <c r="G4" s="214"/>
      <c r="H4" s="119"/>
      <c r="I4" s="117"/>
      <c r="J4" s="148"/>
      <c r="K4" s="116"/>
      <c r="L4" s="116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16"/>
      <c r="BI4" s="116"/>
      <c r="BJ4" s="152"/>
      <c r="BK4" s="152"/>
      <c r="BL4" s="152"/>
      <c r="BM4" s="152"/>
      <c r="BN4" s="152"/>
      <c r="BO4" s="152"/>
      <c r="BP4" s="152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152"/>
      <c r="CD4" s="152"/>
      <c r="CE4" s="152"/>
      <c r="CF4" s="152"/>
      <c r="CG4" s="152"/>
      <c r="CH4" s="152"/>
      <c r="CI4" s="152"/>
      <c r="CJ4" s="152"/>
      <c r="CK4" s="152"/>
      <c r="CL4" s="152"/>
      <c r="CM4" s="152"/>
      <c r="CN4" s="152"/>
      <c r="CO4" s="152"/>
      <c r="CP4" s="152"/>
      <c r="CQ4" s="152"/>
      <c r="CR4" s="152"/>
      <c r="CS4" s="152"/>
      <c r="CT4" s="152"/>
      <c r="CU4" s="152"/>
      <c r="CV4" s="152"/>
      <c r="CW4" s="152"/>
      <c r="CX4" s="152"/>
      <c r="CY4" s="152"/>
      <c r="CZ4" s="152"/>
      <c r="DA4" s="152"/>
      <c r="DB4" s="152"/>
      <c r="DC4" s="152"/>
      <c r="DD4" s="152"/>
      <c r="DE4" s="227">
        <f t="shared" ref="DE4:EI4" si="0">BH4-K4</f>
        <v>0</v>
      </c>
      <c r="DF4" s="227">
        <f t="shared" si="0"/>
        <v>0</v>
      </c>
      <c r="DG4" s="152">
        <f t="shared" si="0"/>
        <v>0</v>
      </c>
      <c r="DH4" s="152">
        <f t="shared" si="0"/>
        <v>0</v>
      </c>
      <c r="DI4" s="152">
        <f t="shared" si="0"/>
        <v>0</v>
      </c>
      <c r="DJ4" s="152">
        <f t="shared" si="0"/>
        <v>0</v>
      </c>
      <c r="DK4" s="152">
        <f t="shared" si="0"/>
        <v>0</v>
      </c>
      <c r="DL4" s="152">
        <f t="shared" si="0"/>
        <v>0</v>
      </c>
      <c r="DM4" s="152">
        <f t="shared" si="0"/>
        <v>0</v>
      </c>
      <c r="DN4" s="152">
        <f t="shared" si="0"/>
        <v>0</v>
      </c>
      <c r="DO4" s="152">
        <f t="shared" si="0"/>
        <v>0</v>
      </c>
      <c r="DP4" s="152">
        <f t="shared" si="0"/>
        <v>0</v>
      </c>
      <c r="DQ4" s="152">
        <f t="shared" si="0"/>
        <v>0</v>
      </c>
      <c r="DR4" s="152">
        <f t="shared" si="0"/>
        <v>0</v>
      </c>
      <c r="DS4" s="152">
        <f t="shared" si="0"/>
        <v>0</v>
      </c>
      <c r="DT4" s="152">
        <f t="shared" si="0"/>
        <v>0</v>
      </c>
      <c r="DU4" s="152">
        <f t="shared" si="0"/>
        <v>0</v>
      </c>
      <c r="DV4" s="152">
        <f t="shared" si="0"/>
        <v>0</v>
      </c>
      <c r="DW4" s="152">
        <f t="shared" si="0"/>
        <v>0</v>
      </c>
      <c r="DX4" s="152">
        <f t="shared" si="0"/>
        <v>0</v>
      </c>
      <c r="DY4" s="152">
        <f t="shared" si="0"/>
        <v>0</v>
      </c>
      <c r="DZ4" s="152">
        <f t="shared" si="0"/>
        <v>0</v>
      </c>
      <c r="EA4" s="152">
        <f t="shared" si="0"/>
        <v>0</v>
      </c>
      <c r="EB4" s="152">
        <f t="shared" si="0"/>
        <v>0</v>
      </c>
      <c r="EC4" s="152">
        <f t="shared" si="0"/>
        <v>0</v>
      </c>
      <c r="ED4" s="152">
        <f t="shared" si="0"/>
        <v>0</v>
      </c>
      <c r="EE4" s="152">
        <f t="shared" si="0"/>
        <v>0</v>
      </c>
      <c r="EF4" s="152">
        <f t="shared" si="0"/>
        <v>0</v>
      </c>
      <c r="EG4" s="152">
        <f t="shared" si="0"/>
        <v>0</v>
      </c>
      <c r="EH4" s="152">
        <f t="shared" si="0"/>
        <v>0</v>
      </c>
      <c r="EI4" s="152">
        <f t="shared" si="0"/>
        <v>0</v>
      </c>
      <c r="EJ4" s="152">
        <f t="shared" ref="EJ4:FA4" si="1">CM4-AP4</f>
        <v>0</v>
      </c>
      <c r="EK4" s="152">
        <f t="shared" si="1"/>
        <v>0</v>
      </c>
      <c r="EL4" s="152">
        <f t="shared" si="1"/>
        <v>0</v>
      </c>
      <c r="EM4" s="152">
        <f t="shared" si="1"/>
        <v>0</v>
      </c>
      <c r="EN4" s="152">
        <f t="shared" si="1"/>
        <v>0</v>
      </c>
      <c r="EO4" s="152">
        <f t="shared" si="1"/>
        <v>0</v>
      </c>
      <c r="EP4" s="152">
        <f t="shared" si="1"/>
        <v>0</v>
      </c>
      <c r="EQ4" s="152">
        <f t="shared" si="1"/>
        <v>0</v>
      </c>
      <c r="ER4" s="152">
        <f t="shared" si="1"/>
        <v>0</v>
      </c>
      <c r="ES4" s="152">
        <f t="shared" si="1"/>
        <v>0</v>
      </c>
      <c r="ET4" s="152">
        <f t="shared" si="1"/>
        <v>0</v>
      </c>
      <c r="EU4" s="152">
        <f t="shared" si="1"/>
        <v>0</v>
      </c>
      <c r="EV4" s="152">
        <f t="shared" si="1"/>
        <v>0</v>
      </c>
      <c r="EW4" s="152">
        <f t="shared" si="1"/>
        <v>0</v>
      </c>
      <c r="EX4" s="152">
        <f t="shared" si="1"/>
        <v>0</v>
      </c>
      <c r="EY4" s="152">
        <f t="shared" si="1"/>
        <v>0</v>
      </c>
      <c r="EZ4" s="152">
        <f t="shared" si="1"/>
        <v>0</v>
      </c>
      <c r="FA4" s="152">
        <f t="shared" si="1"/>
        <v>0</v>
      </c>
      <c r="FB4" s="227">
        <f t="shared" ref="FB4:GX4" si="2">IF(ISERROR(BH4/K4),0,IF(BH4&gt;=100,0,BH4/K4*100))</f>
        <v>0</v>
      </c>
      <c r="FC4" s="227">
        <f t="shared" si="2"/>
        <v>0</v>
      </c>
      <c r="FD4" s="152">
        <f t="shared" si="2"/>
        <v>0</v>
      </c>
      <c r="FE4" s="152">
        <f t="shared" si="2"/>
        <v>0</v>
      </c>
      <c r="FF4" s="152">
        <f t="shared" si="2"/>
        <v>0</v>
      </c>
      <c r="FG4" s="152">
        <f t="shared" si="2"/>
        <v>0</v>
      </c>
      <c r="FH4" s="152">
        <f t="shared" si="2"/>
        <v>0</v>
      </c>
      <c r="FI4" s="152">
        <f t="shared" si="2"/>
        <v>0</v>
      </c>
      <c r="FJ4" s="152">
        <f t="shared" si="2"/>
        <v>0</v>
      </c>
      <c r="FK4" s="152">
        <f t="shared" si="2"/>
        <v>0</v>
      </c>
      <c r="FL4" s="152">
        <f t="shared" si="2"/>
        <v>0</v>
      </c>
      <c r="FM4" s="152">
        <f t="shared" si="2"/>
        <v>0</v>
      </c>
      <c r="FN4" s="152">
        <f t="shared" si="2"/>
        <v>0</v>
      </c>
      <c r="FO4" s="152">
        <f t="shared" si="2"/>
        <v>0</v>
      </c>
      <c r="FP4" s="152">
        <f t="shared" si="2"/>
        <v>0</v>
      </c>
      <c r="FQ4" s="152">
        <f t="shared" si="2"/>
        <v>0</v>
      </c>
      <c r="FR4" s="152">
        <f t="shared" si="2"/>
        <v>0</v>
      </c>
      <c r="FS4" s="152">
        <f t="shared" si="2"/>
        <v>0</v>
      </c>
      <c r="FT4" s="152">
        <f t="shared" si="2"/>
        <v>0</v>
      </c>
      <c r="FU4" s="152">
        <f t="shared" si="2"/>
        <v>0</v>
      </c>
      <c r="FV4" s="152">
        <f t="shared" si="2"/>
        <v>0</v>
      </c>
      <c r="FW4" s="152">
        <f t="shared" si="2"/>
        <v>0</v>
      </c>
      <c r="FX4" s="152">
        <f t="shared" si="2"/>
        <v>0</v>
      </c>
      <c r="FY4" s="152">
        <f t="shared" si="2"/>
        <v>0</v>
      </c>
      <c r="FZ4" s="152">
        <f t="shared" si="2"/>
        <v>0</v>
      </c>
      <c r="GA4" s="152">
        <f t="shared" si="2"/>
        <v>0</v>
      </c>
      <c r="GB4" s="152">
        <f t="shared" si="2"/>
        <v>0</v>
      </c>
      <c r="GC4" s="152">
        <f t="shared" si="2"/>
        <v>0</v>
      </c>
      <c r="GD4" s="152">
        <f t="shared" si="2"/>
        <v>0</v>
      </c>
      <c r="GE4" s="152">
        <f t="shared" si="2"/>
        <v>0</v>
      </c>
      <c r="GF4" s="152">
        <f t="shared" si="2"/>
        <v>0</v>
      </c>
      <c r="GG4" s="152">
        <f t="shared" si="2"/>
        <v>0</v>
      </c>
      <c r="GH4" s="152">
        <f t="shared" si="2"/>
        <v>0</v>
      </c>
      <c r="GI4" s="152">
        <f t="shared" si="2"/>
        <v>0</v>
      </c>
      <c r="GJ4" s="152">
        <f t="shared" si="2"/>
        <v>0</v>
      </c>
      <c r="GK4" s="152">
        <f t="shared" si="2"/>
        <v>0</v>
      </c>
      <c r="GL4" s="152">
        <f t="shared" si="2"/>
        <v>0</v>
      </c>
      <c r="GM4" s="152">
        <f t="shared" si="2"/>
        <v>0</v>
      </c>
      <c r="GN4" s="152">
        <f t="shared" si="2"/>
        <v>0</v>
      </c>
      <c r="GO4" s="152">
        <f t="shared" si="2"/>
        <v>0</v>
      </c>
      <c r="GP4" s="152">
        <f t="shared" si="2"/>
        <v>0</v>
      </c>
      <c r="GQ4" s="152">
        <f t="shared" si="2"/>
        <v>0</v>
      </c>
      <c r="GR4" s="152">
        <f t="shared" si="2"/>
        <v>0</v>
      </c>
      <c r="GS4" s="152">
        <f t="shared" si="2"/>
        <v>0</v>
      </c>
      <c r="GT4" s="152">
        <f t="shared" si="2"/>
        <v>0</v>
      </c>
      <c r="GU4" s="152">
        <f t="shared" si="2"/>
        <v>0</v>
      </c>
      <c r="GV4" s="152">
        <f t="shared" si="2"/>
        <v>0</v>
      </c>
      <c r="GW4" s="152">
        <f t="shared" si="2"/>
        <v>0</v>
      </c>
      <c r="GX4" s="152">
        <f t="shared" si="2"/>
        <v>0</v>
      </c>
    </row>
    <row r="5" spans="1:206">
      <c r="A5" s="49" t="s">
        <v>1346</v>
      </c>
      <c r="B5"/>
      <c r="C5"/>
      <c r="D5"/>
      <c r="E5"/>
      <c r="F5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/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  <c r="FL5" s="143"/>
      <c r="FM5" s="143"/>
      <c r="FN5" s="143"/>
      <c r="FO5" s="143"/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  <c r="GS5" s="143"/>
      <c r="GT5" s="143"/>
      <c r="GU5" s="143"/>
      <c r="GV5" s="143"/>
      <c r="GW5" s="143"/>
      <c r="GX5" s="143"/>
    </row>
    <row r="6" spans="1:206" s="105" customFormat="1" ht="236.25">
      <c r="E6" s="111" t="s">
        <v>1290</v>
      </c>
      <c r="F6" s="112" t="s">
        <v>1291</v>
      </c>
      <c r="G6" s="114" t="s">
        <v>1288</v>
      </c>
      <c r="H6" s="119"/>
      <c r="I6" s="117"/>
      <c r="J6" s="118"/>
      <c r="K6" s="149" t="e">
        <f>INDEX('Плановые значения'!$8:$38,MATCH(Показатели!$E6,'Плановые значения'!$E$8:$E$38,0),MATCH(Показатели!K$26,'Плановые значения'!$7:$7,0))</f>
        <v>#N/A</v>
      </c>
      <c r="L6" s="149" t="e">
        <f>INDEX('Плановые значения'!$8:$38,MATCH(Показатели!$E6,'Плановые значения'!$E$8:$E$38,0),MATCH(Показатели!L$26,'Плановые значения'!$7:$7,0))</f>
        <v>#N/A</v>
      </c>
      <c r="M6" s="149" t="e">
        <f>INDEX('Плановые значения'!$8:$38,MATCH(Показатели!$E6,'Плановые значения'!$E$8:$E$38,0),MATCH(Показатели!M$26,'Плановые значения'!$7:$7,0))</f>
        <v>#N/A</v>
      </c>
      <c r="N6" s="149" t="e">
        <f>INDEX('Плановые значения'!$8:$38,MATCH(Показатели!$E6,'Плановые значения'!$E$8:$E$38,0),MATCH(Показатели!N$26,'Плановые значения'!$7:$7,0))</f>
        <v>#N/A</v>
      </c>
      <c r="O6" s="149" t="e">
        <f>INDEX('Плановые значения'!$8:$38,MATCH(Показатели!$E6,'Плановые значения'!$E$8:$E$38,0),MATCH(Показатели!O$26,'Плановые значения'!$7:$7,0))</f>
        <v>#N/A</v>
      </c>
      <c r="P6" s="149" t="e">
        <f>INDEX('Плановые значения'!$8:$38,MATCH(Показатели!$E6,'Плановые значения'!$E$8:$E$38,0),MATCH(Показатели!P$26,'Плановые значения'!$7:$7,0))</f>
        <v>#N/A</v>
      </c>
      <c r="Q6" s="149" t="e">
        <f>INDEX('Плановые значения'!$8:$38,MATCH(Показатели!$E6,'Плановые значения'!$E$8:$E$38,0),MATCH(Показатели!Q$26,'Плановые значения'!$7:$7,0))</f>
        <v>#N/A</v>
      </c>
      <c r="R6" s="149" t="e">
        <f>INDEX('Плановые значения'!$8:$38,MATCH(Показатели!$E6,'Плановые значения'!$E$8:$E$38,0),MATCH(Показатели!R$26,'Плановые значения'!$7:$7,0))</f>
        <v>#N/A</v>
      </c>
      <c r="S6" s="149" t="e">
        <f>INDEX('Плановые значения'!$8:$38,MATCH(Показатели!$E6,'Плановые значения'!$E$8:$E$38,0),MATCH(Показатели!S$26,'Плановые значения'!$7:$7,0))</f>
        <v>#N/A</v>
      </c>
      <c r="T6" s="149" t="e">
        <f>INDEX('Плановые значения'!$8:$38,MATCH(Показатели!$E6,'Плановые значения'!$E$8:$E$38,0),MATCH(Показатели!T$26,'Плановые значения'!$7:$7,0))</f>
        <v>#N/A</v>
      </c>
      <c r="U6" s="149" t="e">
        <f>INDEX('Плановые значения'!$8:$38,MATCH(Показатели!$E6,'Плановые значения'!$E$8:$E$38,0),MATCH(Показатели!U$26,'Плановые значения'!$7:$7,0))</f>
        <v>#N/A</v>
      </c>
      <c r="V6" s="149" t="e">
        <f>INDEX('Плановые значения'!$8:$38,MATCH(Показатели!$E6,'Плановые значения'!$E$8:$E$38,0),MATCH(Показатели!V$26,'Плановые значения'!$7:$7,0))</f>
        <v>#N/A</v>
      </c>
      <c r="W6" s="149" t="e">
        <f>INDEX('Плановые значения'!$8:$38,MATCH(Показатели!$E6,'Плановые значения'!$E$8:$E$38,0),MATCH(Показатели!W$26,'Плановые значения'!$7:$7,0))</f>
        <v>#N/A</v>
      </c>
      <c r="X6" s="149" t="e">
        <f>INDEX('Плановые значения'!$8:$38,MATCH(Показатели!$E6,'Плановые значения'!$E$8:$E$38,0),MATCH(Показатели!X$26,'Плановые значения'!$7:$7,0))</f>
        <v>#N/A</v>
      </c>
      <c r="Y6" s="149" t="e">
        <f>INDEX('Плановые значения'!$8:$38,MATCH(Показатели!$E6,'Плановые значения'!$E$8:$E$38,0),MATCH(Показатели!Y$26,'Плановые значения'!$7:$7,0))</f>
        <v>#N/A</v>
      </c>
      <c r="Z6" s="149" t="e">
        <f>INDEX('Плановые значения'!$8:$38,MATCH(Показатели!$E6,'Плановые значения'!$E$8:$E$38,0),MATCH(Показатели!Z$26,'Плановые значения'!$7:$7,0))</f>
        <v>#N/A</v>
      </c>
      <c r="AA6" s="149" t="e">
        <f>INDEX('Плановые значения'!$8:$38,MATCH(Показатели!$E6,'Плановые значения'!$E$8:$E$38,0),MATCH(Показатели!AA$26,'Плановые значения'!$7:$7,0))</f>
        <v>#N/A</v>
      </c>
      <c r="AB6" s="149" t="e">
        <f>INDEX('Плановые значения'!$8:$38,MATCH(Показатели!$E6,'Плановые значения'!$E$8:$E$38,0),MATCH(Показатели!AB$26,'Плановые значения'!$7:$7,0))</f>
        <v>#N/A</v>
      </c>
      <c r="AC6" s="149" t="e">
        <f>INDEX('Плановые значения'!$8:$38,MATCH(Показатели!$E6,'Плановые значения'!$E$8:$E$38,0),MATCH(Показатели!AC$26,'Плановые значения'!$7:$7,0))</f>
        <v>#N/A</v>
      </c>
      <c r="AD6" s="149" t="e">
        <f>INDEX('Плановые значения'!$8:$38,MATCH(Показатели!$E6,'Плановые значения'!$E$8:$E$38,0),MATCH(Показатели!AD$26,'Плановые значения'!$7:$7,0))</f>
        <v>#N/A</v>
      </c>
      <c r="AE6" s="149" t="e">
        <f>INDEX('Плановые значения'!$8:$38,MATCH(Показатели!$E6,'Плановые значения'!$E$8:$E$38,0),MATCH(Показатели!AE$26,'Плановые значения'!$7:$7,0))</f>
        <v>#N/A</v>
      </c>
      <c r="AF6" s="149" t="e">
        <f>INDEX('Плановые значения'!$8:$38,MATCH(Показатели!$E6,'Плановые значения'!$E$8:$E$38,0),MATCH(Показатели!AF$26,'Плановые значения'!$7:$7,0))</f>
        <v>#N/A</v>
      </c>
      <c r="AG6" s="149" t="e">
        <f>INDEX('Плановые значения'!$8:$38,MATCH(Показатели!$E6,'Плановые значения'!$E$8:$E$38,0),MATCH(Показатели!AG$26,'Плановые значения'!$7:$7,0))</f>
        <v>#N/A</v>
      </c>
      <c r="AH6" s="149" t="e">
        <f>INDEX('Плановые значения'!$8:$38,MATCH(Показатели!$E6,'Плановые значения'!$E$8:$E$38,0),MATCH(Показатели!AH$26,'Плановые значения'!$7:$7,0))</f>
        <v>#N/A</v>
      </c>
      <c r="AI6" s="149" t="e">
        <f>INDEX('Плановые значения'!$8:$38,MATCH(Показатели!$E6,'Плановые значения'!$E$8:$E$38,0),MATCH(Показатели!AI$26,'Плановые значения'!$7:$7,0))</f>
        <v>#N/A</v>
      </c>
      <c r="AJ6" s="149" t="e">
        <f>INDEX('Плановые значения'!$8:$38,MATCH(Показатели!$E6,'Плановые значения'!$E$8:$E$38,0),MATCH(Показатели!AJ$26,'Плановые значения'!$7:$7,0))</f>
        <v>#N/A</v>
      </c>
      <c r="AK6" s="149" t="e">
        <f>INDEX('Плановые значения'!$8:$38,MATCH(Показатели!$E6,'Плановые значения'!$E$8:$E$38,0),MATCH(Показатели!AK$26,'Плановые значения'!$7:$7,0))</f>
        <v>#N/A</v>
      </c>
      <c r="AL6" s="149" t="e">
        <f>INDEX('Плановые значения'!$8:$38,MATCH(Показатели!$E6,'Плановые значения'!$E$8:$E$38,0),MATCH(Показатели!AL$26,'Плановые значения'!$7:$7,0))</f>
        <v>#N/A</v>
      </c>
      <c r="AM6" s="149" t="e">
        <f>INDEX('Плановые значения'!$8:$38,MATCH(Показатели!$E6,'Плановые значения'!$E$8:$E$38,0),MATCH(Показатели!AM$26,'Плановые значения'!$7:$7,0))</f>
        <v>#N/A</v>
      </c>
      <c r="AN6" s="149" t="e">
        <f>INDEX('Плановые значения'!$8:$38,MATCH(Показатели!$E6,'Плановые значения'!$E$8:$E$38,0),MATCH(Показатели!AN$26,'Плановые значения'!$7:$7,0))</f>
        <v>#N/A</v>
      </c>
      <c r="AO6" s="149" t="e">
        <f>INDEX('Плановые значения'!$8:$38,MATCH(Показатели!$E6,'Плановые значения'!$E$8:$E$38,0),MATCH(Показатели!AO$26,'Плановые значения'!$7:$7,0))</f>
        <v>#N/A</v>
      </c>
      <c r="AP6" s="149" t="e">
        <f>INDEX('Плановые значения'!$8:$38,MATCH(Показатели!$E6,'Плановые значения'!$E$8:$E$38,0),MATCH(Показатели!AP$26,'Плановые значения'!$7:$7,0))</f>
        <v>#N/A</v>
      </c>
      <c r="AQ6" s="149" t="e">
        <f>INDEX('Плановые значения'!$8:$38,MATCH(Показатели!$E6,'Плановые значения'!$E$8:$E$38,0),MATCH(Показатели!AQ$26,'Плановые значения'!$7:$7,0))</f>
        <v>#N/A</v>
      </c>
      <c r="AR6" s="149" t="e">
        <f>INDEX('Плановые значения'!$8:$38,MATCH(Показатели!$E6,'Плановые значения'!$E$8:$E$38,0),MATCH(Показатели!AR$26,'Плановые значения'!$7:$7,0))</f>
        <v>#N/A</v>
      </c>
      <c r="AS6" s="149" t="e">
        <f>INDEX('Плановые значения'!$8:$38,MATCH(Показатели!$E6,'Плановые значения'!$E$8:$E$38,0),MATCH(Показатели!AS$26,'Плановые значения'!$7:$7,0))</f>
        <v>#N/A</v>
      </c>
      <c r="AT6" s="149" t="e">
        <f>INDEX('Плановые значения'!$8:$38,MATCH(Показатели!$E6,'Плановые значения'!$E$8:$E$38,0),MATCH(Показатели!AT$26,'Плановые значения'!$7:$7,0))</f>
        <v>#N/A</v>
      </c>
      <c r="AU6" s="149" t="e">
        <f>INDEX('Плановые значения'!$8:$38,MATCH(Показатели!$E6,'Плановые значения'!$E$8:$E$38,0),MATCH(Показатели!AU$26,'Плановые значения'!$7:$7,0))</f>
        <v>#N/A</v>
      </c>
      <c r="AV6" s="149" t="e">
        <f>INDEX('Плановые значения'!$8:$38,MATCH(Показатели!$E6,'Плановые значения'!$E$8:$E$38,0),MATCH(Показатели!AV$26,'Плановые значения'!$7:$7,0))</f>
        <v>#N/A</v>
      </c>
      <c r="AW6" s="149" t="e">
        <f>INDEX('Плановые значения'!$8:$38,MATCH(Показатели!$E6,'Плановые значения'!$E$8:$E$38,0),MATCH(Показатели!AW$26,'Плановые значения'!$7:$7,0))</f>
        <v>#N/A</v>
      </c>
      <c r="AX6" s="149" t="e">
        <f>INDEX('Плановые значения'!$8:$38,MATCH(Показатели!$E6,'Плановые значения'!$E$8:$E$38,0),MATCH(Показатели!AX$26,'Плановые значения'!$7:$7,0))</f>
        <v>#N/A</v>
      </c>
      <c r="AY6" s="149" t="e">
        <f>INDEX('Плановые значения'!$8:$38,MATCH(Показатели!$E6,'Плановые значения'!$E$8:$E$38,0),MATCH(Показатели!AY$26,'Плановые значения'!$7:$7,0))</f>
        <v>#N/A</v>
      </c>
      <c r="AZ6" s="149" t="e">
        <f>INDEX('Плановые значения'!$8:$38,MATCH(Показатели!$E6,'Плановые значения'!$E$8:$E$38,0),MATCH(Показатели!AZ$26,'Плановые значения'!$7:$7,0))</f>
        <v>#N/A</v>
      </c>
      <c r="BA6" s="149" t="e">
        <f>INDEX('Плановые значения'!$8:$38,MATCH(Показатели!$E6,'Плановые значения'!$E$8:$E$38,0),MATCH(Показатели!BA$26,'Плановые значения'!$7:$7,0))</f>
        <v>#N/A</v>
      </c>
      <c r="BB6" s="149" t="e">
        <f>INDEX('Плановые значения'!$8:$38,MATCH(Показатели!$E6,'Плановые значения'!$E$8:$E$38,0),MATCH(Показатели!BB$26,'Плановые значения'!$7:$7,0))</f>
        <v>#N/A</v>
      </c>
      <c r="BC6" s="149" t="e">
        <f>INDEX('Плановые значения'!$8:$38,MATCH(Показатели!$E6,'Плановые значения'!$E$8:$E$38,0),MATCH(Показатели!BC$26,'Плановые значения'!$7:$7,0))</f>
        <v>#N/A</v>
      </c>
      <c r="BD6" s="149" t="e">
        <f>INDEX('Плановые значения'!$8:$38,MATCH(Показатели!$E6,'Плановые значения'!$E$8:$E$38,0),MATCH(Показатели!BD$26,'Плановые значения'!$7:$7,0))</f>
        <v>#N/A</v>
      </c>
      <c r="BE6" s="149" t="e">
        <f>INDEX('Плановые значения'!$8:$38,MATCH(Показатели!$E6,'Плановые значения'!$E$8:$E$38,0),MATCH(Показатели!BE$26,'Плановые значения'!$7:$7,0))</f>
        <v>#N/A</v>
      </c>
      <c r="BF6" s="149" t="e">
        <f>INDEX('Плановые значения'!$8:$38,MATCH(Показатели!$E6,'Плановые значения'!$E$8:$E$38,0),MATCH(Показатели!BF$26,'Плановые значения'!$7:$7,0))</f>
        <v>#N/A</v>
      </c>
      <c r="BG6" s="149" t="e">
        <f>INDEX('Плановые значения'!$8:$38,MATCH(Показатели!$E6,'Плановые значения'!$E$8:$E$38,0),MATCH(Показатели!BG$26,'Плановые значения'!$7:$7,0))</f>
        <v>#N/A</v>
      </c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49" t="e">
        <f>BH6-K6</f>
        <v>#N/A</v>
      </c>
      <c r="DF6" s="149" t="e">
        <f t="shared" ref="DF6:EI6" si="3">BI6-L6</f>
        <v>#N/A</v>
      </c>
      <c r="DG6" s="149" t="e">
        <f t="shared" si="3"/>
        <v>#N/A</v>
      </c>
      <c r="DH6" s="149" t="e">
        <f t="shared" si="3"/>
        <v>#N/A</v>
      </c>
      <c r="DI6" s="149" t="e">
        <f t="shared" si="3"/>
        <v>#N/A</v>
      </c>
      <c r="DJ6" s="149" t="e">
        <f t="shared" si="3"/>
        <v>#N/A</v>
      </c>
      <c r="DK6" s="149" t="e">
        <f t="shared" si="3"/>
        <v>#N/A</v>
      </c>
      <c r="DL6" s="149" t="e">
        <f t="shared" si="3"/>
        <v>#N/A</v>
      </c>
      <c r="DM6" s="149" t="e">
        <f t="shared" si="3"/>
        <v>#N/A</v>
      </c>
      <c r="DN6" s="149" t="e">
        <f t="shared" si="3"/>
        <v>#N/A</v>
      </c>
      <c r="DO6" s="149" t="e">
        <f t="shared" si="3"/>
        <v>#N/A</v>
      </c>
      <c r="DP6" s="149" t="e">
        <f t="shared" si="3"/>
        <v>#N/A</v>
      </c>
      <c r="DQ6" s="149" t="e">
        <f t="shared" si="3"/>
        <v>#N/A</v>
      </c>
      <c r="DR6" s="149" t="e">
        <f t="shared" si="3"/>
        <v>#N/A</v>
      </c>
      <c r="DS6" s="149" t="e">
        <f t="shared" si="3"/>
        <v>#N/A</v>
      </c>
      <c r="DT6" s="149" t="e">
        <f t="shared" si="3"/>
        <v>#N/A</v>
      </c>
      <c r="DU6" s="149" t="e">
        <f t="shared" si="3"/>
        <v>#N/A</v>
      </c>
      <c r="DV6" s="149" t="e">
        <f t="shared" si="3"/>
        <v>#N/A</v>
      </c>
      <c r="DW6" s="149" t="e">
        <f t="shared" si="3"/>
        <v>#N/A</v>
      </c>
      <c r="DX6" s="149" t="e">
        <f t="shared" si="3"/>
        <v>#N/A</v>
      </c>
      <c r="DY6" s="149" t="e">
        <f t="shared" si="3"/>
        <v>#N/A</v>
      </c>
      <c r="DZ6" s="149" t="e">
        <f t="shared" si="3"/>
        <v>#N/A</v>
      </c>
      <c r="EA6" s="149" t="e">
        <f t="shared" si="3"/>
        <v>#N/A</v>
      </c>
      <c r="EB6" s="149" t="e">
        <f t="shared" si="3"/>
        <v>#N/A</v>
      </c>
      <c r="EC6" s="149" t="e">
        <f t="shared" si="3"/>
        <v>#N/A</v>
      </c>
      <c r="ED6" s="149" t="e">
        <f t="shared" si="3"/>
        <v>#N/A</v>
      </c>
      <c r="EE6" s="149" t="e">
        <f t="shared" si="3"/>
        <v>#N/A</v>
      </c>
      <c r="EF6" s="149" t="e">
        <f t="shared" si="3"/>
        <v>#N/A</v>
      </c>
      <c r="EG6" s="149" t="e">
        <f t="shared" si="3"/>
        <v>#N/A</v>
      </c>
      <c r="EH6" s="149" t="e">
        <f t="shared" si="3"/>
        <v>#N/A</v>
      </c>
      <c r="EI6" s="149" t="e">
        <f t="shared" si="3"/>
        <v>#N/A</v>
      </c>
      <c r="EJ6" s="149" t="e">
        <f t="shared" ref="EJ6:FA6" si="4">CM6-AP6</f>
        <v>#N/A</v>
      </c>
      <c r="EK6" s="149" t="e">
        <f t="shared" si="4"/>
        <v>#N/A</v>
      </c>
      <c r="EL6" s="149" t="e">
        <f t="shared" si="4"/>
        <v>#N/A</v>
      </c>
      <c r="EM6" s="149" t="e">
        <f t="shared" si="4"/>
        <v>#N/A</v>
      </c>
      <c r="EN6" s="149" t="e">
        <f t="shared" si="4"/>
        <v>#N/A</v>
      </c>
      <c r="EO6" s="149" t="e">
        <f t="shared" si="4"/>
        <v>#N/A</v>
      </c>
      <c r="EP6" s="149" t="e">
        <f t="shared" si="4"/>
        <v>#N/A</v>
      </c>
      <c r="EQ6" s="149" t="e">
        <f t="shared" si="4"/>
        <v>#N/A</v>
      </c>
      <c r="ER6" s="149" t="e">
        <f t="shared" si="4"/>
        <v>#N/A</v>
      </c>
      <c r="ES6" s="149" t="e">
        <f t="shared" si="4"/>
        <v>#N/A</v>
      </c>
      <c r="ET6" s="149" t="e">
        <f t="shared" si="4"/>
        <v>#N/A</v>
      </c>
      <c r="EU6" s="149" t="e">
        <f t="shared" si="4"/>
        <v>#N/A</v>
      </c>
      <c r="EV6" s="149" t="e">
        <f t="shared" si="4"/>
        <v>#N/A</v>
      </c>
      <c r="EW6" s="149" t="e">
        <f t="shared" si="4"/>
        <v>#N/A</v>
      </c>
      <c r="EX6" s="149" t="e">
        <f t="shared" si="4"/>
        <v>#N/A</v>
      </c>
      <c r="EY6" s="149" t="e">
        <f t="shared" si="4"/>
        <v>#N/A</v>
      </c>
      <c r="EZ6" s="149" t="e">
        <f t="shared" si="4"/>
        <v>#N/A</v>
      </c>
      <c r="FA6" s="149" t="e">
        <f t="shared" si="4"/>
        <v>#N/A</v>
      </c>
      <c r="FB6" s="149">
        <f t="shared" ref="FB6:GW6" si="5">IF(ISERROR(BH6/K6),0,IF(BH6&gt;=100,0,BH6/K6*100))</f>
        <v>0</v>
      </c>
      <c r="FC6" s="149">
        <f t="shared" si="5"/>
        <v>0</v>
      </c>
      <c r="FD6" s="149">
        <f t="shared" si="5"/>
        <v>0</v>
      </c>
      <c r="FE6" s="149">
        <f t="shared" si="5"/>
        <v>0</v>
      </c>
      <c r="FF6" s="149">
        <f t="shared" si="5"/>
        <v>0</v>
      </c>
      <c r="FG6" s="149">
        <f t="shared" si="5"/>
        <v>0</v>
      </c>
      <c r="FH6" s="149">
        <f t="shared" si="5"/>
        <v>0</v>
      </c>
      <c r="FI6" s="149">
        <f t="shared" si="5"/>
        <v>0</v>
      </c>
      <c r="FJ6" s="149">
        <f t="shared" si="5"/>
        <v>0</v>
      </c>
      <c r="FK6" s="149">
        <f t="shared" si="5"/>
        <v>0</v>
      </c>
      <c r="FL6" s="149">
        <f t="shared" si="5"/>
        <v>0</v>
      </c>
      <c r="FM6" s="149">
        <f t="shared" si="5"/>
        <v>0</v>
      </c>
      <c r="FN6" s="149">
        <f t="shared" si="5"/>
        <v>0</v>
      </c>
      <c r="FO6" s="149">
        <f t="shared" si="5"/>
        <v>0</v>
      </c>
      <c r="FP6" s="149">
        <f t="shared" si="5"/>
        <v>0</v>
      </c>
      <c r="FQ6" s="149">
        <f t="shared" si="5"/>
        <v>0</v>
      </c>
      <c r="FR6" s="149">
        <f t="shared" si="5"/>
        <v>0</v>
      </c>
      <c r="FS6" s="149">
        <f t="shared" si="5"/>
        <v>0</v>
      </c>
      <c r="FT6" s="149">
        <f t="shared" si="5"/>
        <v>0</v>
      </c>
      <c r="FU6" s="149">
        <f t="shared" si="5"/>
        <v>0</v>
      </c>
      <c r="FV6" s="149">
        <f t="shared" si="5"/>
        <v>0</v>
      </c>
      <c r="FW6" s="149">
        <f t="shared" si="5"/>
        <v>0</v>
      </c>
      <c r="FX6" s="149">
        <f t="shared" si="5"/>
        <v>0</v>
      </c>
      <c r="FY6" s="149">
        <f t="shared" si="5"/>
        <v>0</v>
      </c>
      <c r="FZ6" s="149">
        <f t="shared" si="5"/>
        <v>0</v>
      </c>
      <c r="GA6" s="149">
        <f t="shared" si="5"/>
        <v>0</v>
      </c>
      <c r="GB6" s="149">
        <f t="shared" si="5"/>
        <v>0</v>
      </c>
      <c r="GC6" s="149">
        <f t="shared" si="5"/>
        <v>0</v>
      </c>
      <c r="GD6" s="149">
        <f t="shared" si="5"/>
        <v>0</v>
      </c>
      <c r="GE6" s="149">
        <f t="shared" si="5"/>
        <v>0</v>
      </c>
      <c r="GF6" s="149">
        <f t="shared" si="5"/>
        <v>0</v>
      </c>
      <c r="GG6" s="149">
        <f t="shared" si="5"/>
        <v>0</v>
      </c>
      <c r="GH6" s="149">
        <f t="shared" si="5"/>
        <v>0</v>
      </c>
      <c r="GI6" s="149">
        <f t="shared" si="5"/>
        <v>0</v>
      </c>
      <c r="GJ6" s="149">
        <f t="shared" si="5"/>
        <v>0</v>
      </c>
      <c r="GK6" s="149">
        <f t="shared" si="5"/>
        <v>0</v>
      </c>
      <c r="GL6" s="149">
        <f t="shared" si="5"/>
        <v>0</v>
      </c>
      <c r="GM6" s="149">
        <f t="shared" si="5"/>
        <v>0</v>
      </c>
      <c r="GN6" s="149">
        <f t="shared" si="5"/>
        <v>0</v>
      </c>
      <c r="GO6" s="149">
        <f t="shared" si="5"/>
        <v>0</v>
      </c>
      <c r="GP6" s="149">
        <f t="shared" si="5"/>
        <v>0</v>
      </c>
      <c r="GQ6" s="149">
        <f t="shared" si="5"/>
        <v>0</v>
      </c>
      <c r="GR6" s="149">
        <f t="shared" si="5"/>
        <v>0</v>
      </c>
      <c r="GS6" s="149">
        <f t="shared" si="5"/>
        <v>0</v>
      </c>
      <c r="GT6" s="149">
        <f t="shared" si="5"/>
        <v>0</v>
      </c>
      <c r="GU6" s="149">
        <f t="shared" si="5"/>
        <v>0</v>
      </c>
      <c r="GV6" s="149">
        <f t="shared" si="5"/>
        <v>0</v>
      </c>
      <c r="GW6" s="149">
        <f t="shared" si="5"/>
        <v>0</v>
      </c>
      <c r="GX6" s="149">
        <f>IF(ISERROR(DD6/BG6),0,IF(DD6&gt;=100,0,DD6/BG6*100))</f>
        <v>0</v>
      </c>
    </row>
    <row r="7" spans="1:206">
      <c r="A7" s="49" t="s">
        <v>1345</v>
      </c>
      <c r="B7" s="49" t="s">
        <v>1347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</row>
    <row r="8" spans="1:206" s="105" customFormat="1" ht="15" customHeight="1">
      <c r="D8" s="93" t="s">
        <v>145</v>
      </c>
      <c r="E8" s="115" t="s">
        <v>1303</v>
      </c>
      <c r="F8" s="170"/>
      <c r="G8" s="151"/>
      <c r="H8" s="116"/>
      <c r="I8" s="116"/>
      <c r="J8" s="116"/>
      <c r="K8" s="116"/>
      <c r="L8" s="116"/>
      <c r="M8" s="117"/>
      <c r="N8" s="116"/>
      <c r="O8" s="116"/>
      <c r="P8" s="117"/>
      <c r="Q8" s="116"/>
      <c r="R8" s="116"/>
      <c r="S8" s="117"/>
      <c r="T8" s="116"/>
      <c r="U8" s="116"/>
      <c r="V8" s="117"/>
      <c r="W8" s="116"/>
      <c r="X8" s="116"/>
      <c r="Y8" s="116"/>
      <c r="Z8" s="116"/>
      <c r="AA8" s="116"/>
      <c r="AB8" s="144"/>
      <c r="AC8" s="144"/>
      <c r="AD8" s="144"/>
    </row>
  </sheetData>
  <sheetProtection formatColumns="0" formatRows="0"/>
  <phoneticPr fontId="8" type="noConversion"/>
  <dataValidations count="5">
    <dataValidation allowBlank="1" showInputMessage="1" prompt="по двойному клику" sqref="G2 D4 D8" xr:uid="{00000000-0002-0000-1000-000000000000}"/>
    <dataValidation type="textLength" operator="lessThanOrEqual" allowBlank="1" showInputMessage="1" showErrorMessage="1" errorTitle="Ошибка" error="Допускается ввод не более 900 символов!" sqref="I2 F4:G4 F8:G8" xr:uid="{00000000-0002-0000-1000-000001000000}">
      <formula1>900</formula1>
    </dataValidation>
    <dataValidation type="decimal" allowBlank="1" showErrorMessage="1" errorTitle="Ошибка" error="Допускается ввод только неотрицательных чисел!" sqref="H8:AA8 H6:I6 H4:I4 K4:DD4" xr:uid="{00000000-0002-0000-1000-000002000000}">
      <formula1>0</formula1>
      <formula2>9.99999999999999E+23</formula2>
    </dataValidation>
    <dataValidation type="whole" allowBlank="1" showInputMessage="1" showErrorMessage="1" sqref="BH6:DD6 J4" xr:uid="{00000000-0002-0000-1000-000003000000}">
      <formula1>0</formula1>
      <formula2>100</formula2>
    </dataValidation>
    <dataValidation type="whole" allowBlank="1" showErrorMessage="1" errorTitle="Ошибка" error="Допускается ввод только неотрицательных целых чисел!" sqref="J6:BG6" xr:uid="{00000000-0002-0000-1000-000004000000}">
      <formula1>0</formula1>
      <formula2>9.99999999999999E+23</formula2>
    </dataValidation>
  </dataValidations>
  <pageMargins left="0.7" right="0.7" top="0.75" bottom="0.75" header="0.3" footer="0.3"/>
  <pageSetup paperSize="9" orientation="portrait" horizont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modfrmReestr">
    <tabColor indexed="47"/>
  </sheetPr>
  <dimension ref="A1"/>
  <sheetViews>
    <sheetView showGridLines="0" zoomScaleNormal="100" workbookViewId="0"/>
  </sheetViews>
  <sheetFormatPr defaultRowHeight="11.25"/>
  <cols>
    <col min="1" max="16384" width="9.140625" style="86"/>
  </cols>
  <sheetData/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modReestr">
    <tabColor indexed="47"/>
  </sheetPr>
  <dimension ref="A1:C19"/>
  <sheetViews>
    <sheetView showGridLines="0" zoomScaleNormal="100" workbookViewId="0"/>
  </sheetViews>
  <sheetFormatPr defaultRowHeight="11.25"/>
  <cols>
    <col min="1" max="1" width="63.7109375" customWidth="1"/>
    <col min="2" max="2" width="66.42578125" customWidth="1"/>
  </cols>
  <sheetData>
    <row r="1" spans="1:3">
      <c r="A1" s="83" t="s">
        <v>1238</v>
      </c>
      <c r="B1" s="11"/>
      <c r="C1" s="11"/>
    </row>
    <row r="2" spans="1:3">
      <c r="A2" s="11" t="s">
        <v>1239</v>
      </c>
      <c r="B2" s="11"/>
      <c r="C2" s="11"/>
    </row>
    <row r="3" spans="1:3">
      <c r="A3" s="83" t="s">
        <v>1240</v>
      </c>
      <c r="B3" s="11"/>
      <c r="C3" s="11"/>
    </row>
    <row r="4" spans="1:3">
      <c r="A4" s="84" t="s">
        <v>1241</v>
      </c>
      <c r="B4" s="11" t="s">
        <v>1242</v>
      </c>
      <c r="C4" s="11" t="s">
        <v>1243</v>
      </c>
    </row>
    <row r="5" spans="1:3">
      <c r="A5" s="84" t="s">
        <v>1244</v>
      </c>
      <c r="B5" s="11" t="s">
        <v>1245</v>
      </c>
      <c r="C5" s="11" t="s">
        <v>1246</v>
      </c>
    </row>
    <row r="6" spans="1:3" ht="12">
      <c r="A6" s="85"/>
    </row>
    <row r="7" spans="1:3" ht="12">
      <c r="A7" s="85"/>
    </row>
    <row r="8" spans="1:3" ht="12">
      <c r="A8" s="85"/>
    </row>
    <row r="9" spans="1:3" ht="12">
      <c r="A9" s="85"/>
    </row>
    <row r="10" spans="1:3" ht="12">
      <c r="A10" s="85"/>
    </row>
    <row r="11" spans="1:3" ht="12">
      <c r="A11" s="85"/>
    </row>
    <row r="12" spans="1:3" ht="12">
      <c r="A12" s="85"/>
    </row>
    <row r="13" spans="1:3" ht="12">
      <c r="A13" s="85"/>
    </row>
    <row r="14" spans="1:3" ht="12">
      <c r="A14" s="85"/>
    </row>
    <row r="15" spans="1:3" ht="12">
      <c r="A15" s="85"/>
    </row>
    <row r="16" spans="1:3" ht="12">
      <c r="A16" s="85"/>
    </row>
    <row r="17" spans="1:1" ht="12">
      <c r="A17" s="85"/>
    </row>
    <row r="18" spans="1:1" ht="12">
      <c r="A18" s="85"/>
    </row>
    <row r="19" spans="1:1" ht="12">
      <c r="A19" s="85"/>
    </row>
  </sheetData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llSheetsInThisWorkbook">
    <tabColor indexed="47"/>
  </sheetPr>
  <dimension ref="A1:B26"/>
  <sheetViews>
    <sheetView showGridLines="0" zoomScaleNormal="100" workbookViewId="0"/>
  </sheetViews>
  <sheetFormatPr defaultRowHeight="11.25"/>
  <cols>
    <col min="1" max="1" width="17.28515625" bestFit="1" customWidth="1"/>
    <col min="2" max="2" width="21.140625" bestFit="1" customWidth="1"/>
  </cols>
  <sheetData>
    <row r="1" spans="1:2">
      <c r="A1" s="40" t="s">
        <v>136</v>
      </c>
      <c r="B1" s="40" t="s">
        <v>137</v>
      </c>
    </row>
    <row r="2" spans="1:2">
      <c r="A2" t="s">
        <v>129</v>
      </c>
      <c r="B2" t="s">
        <v>185</v>
      </c>
    </row>
    <row r="3" spans="1:2">
      <c r="A3" t="s">
        <v>172</v>
      </c>
      <c r="B3" t="s">
        <v>181</v>
      </c>
    </row>
    <row r="4" spans="1:2">
      <c r="A4" t="s">
        <v>130</v>
      </c>
      <c r="B4" t="s">
        <v>183</v>
      </c>
    </row>
    <row r="5" spans="1:2">
      <c r="A5" t="s">
        <v>1326</v>
      </c>
      <c r="B5" t="s">
        <v>1235</v>
      </c>
    </row>
    <row r="6" spans="1:2">
      <c r="A6" t="s">
        <v>1327</v>
      </c>
      <c r="B6" t="s">
        <v>184</v>
      </c>
    </row>
    <row r="7" spans="1:2">
      <c r="A7" t="s">
        <v>1328</v>
      </c>
      <c r="B7" t="s">
        <v>1250</v>
      </c>
    </row>
    <row r="8" spans="1:2">
      <c r="A8" t="s">
        <v>119</v>
      </c>
      <c r="B8" t="s">
        <v>182</v>
      </c>
    </row>
    <row r="9" spans="1:2">
      <c r="A9" t="s">
        <v>173</v>
      </c>
      <c r="B9" t="s">
        <v>187</v>
      </c>
    </row>
    <row r="10" spans="1:2">
      <c r="A10" t="s">
        <v>1399</v>
      </c>
      <c r="B10" t="s">
        <v>186</v>
      </c>
    </row>
    <row r="11" spans="1:2">
      <c r="B11" t="s">
        <v>1251</v>
      </c>
    </row>
    <row r="12" spans="1:2">
      <c r="B12" t="s">
        <v>174</v>
      </c>
    </row>
    <row r="13" spans="1:2">
      <c r="B13" t="s">
        <v>175</v>
      </c>
    </row>
    <row r="14" spans="1:2">
      <c r="B14" t="s">
        <v>177</v>
      </c>
    </row>
    <row r="15" spans="1:2">
      <c r="B15" t="s">
        <v>1329</v>
      </c>
    </row>
    <row r="16" spans="1:2">
      <c r="B16" t="s">
        <v>178</v>
      </c>
    </row>
    <row r="17" spans="2:2">
      <c r="B17" t="s">
        <v>179</v>
      </c>
    </row>
    <row r="18" spans="2:2">
      <c r="B18" t="s">
        <v>176</v>
      </c>
    </row>
    <row r="19" spans="2:2">
      <c r="B19" t="s">
        <v>1330</v>
      </c>
    </row>
    <row r="20" spans="2:2">
      <c r="B20" t="s">
        <v>1331</v>
      </c>
    </row>
    <row r="21" spans="2:2">
      <c r="B21" t="s">
        <v>180</v>
      </c>
    </row>
    <row r="22" spans="2:2">
      <c r="B22" t="s">
        <v>1236</v>
      </c>
    </row>
    <row r="23" spans="2:2">
      <c r="B23" t="s">
        <v>1252</v>
      </c>
    </row>
    <row r="24" spans="2:2">
      <c r="B24" t="s">
        <v>1253</v>
      </c>
    </row>
    <row r="25" spans="2:2">
      <c r="B25" t="s">
        <v>1400</v>
      </c>
    </row>
    <row r="26" spans="2:2">
      <c r="B26" t="s">
        <v>1401</v>
      </c>
    </row>
  </sheetData>
  <sheetProtection formatColumns="0" formatRows="0"/>
  <phoneticPr fontId="8" type="noConversion"/>
  <pageMargins left="0.75" right="0.75" top="1" bottom="1" header="0.5" footer="0.5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modHTTP">
    <tabColor indexed="47"/>
  </sheetPr>
  <dimension ref="A1"/>
  <sheetViews>
    <sheetView showGridLines="0" zoomScaleNormal="100" workbookViewId="0"/>
  </sheetViews>
  <sheetFormatPr defaultRowHeight="11.25"/>
  <sheetData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modUpdTemplMain">
    <tabColor indexed="47"/>
  </sheetPr>
  <dimension ref="AA1:AJ1"/>
  <sheetViews>
    <sheetView showGridLines="0" zoomScaleNormal="100" workbookViewId="0"/>
  </sheetViews>
  <sheetFormatPr defaultRowHeight="11.25"/>
  <cols>
    <col min="1" max="26" width="9.140625" style="16"/>
    <col min="27" max="36" width="9.140625" style="18"/>
    <col min="37" max="16384" width="9.140625" style="16"/>
  </cols>
  <sheetData/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modfrmCheckUpdates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modServiceModule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mod_00_TIT">
    <tabColor indexed="47"/>
  </sheetPr>
  <dimension ref="G1:U1"/>
  <sheetViews>
    <sheetView showGridLines="0" zoomScaleNormal="100" workbookViewId="0"/>
  </sheetViews>
  <sheetFormatPr defaultColWidth="9" defaultRowHeight="12.75"/>
  <cols>
    <col min="1" max="6" width="9" style="20"/>
    <col min="7" max="21" width="12.42578125" style="20" hidden="1" customWidth="1"/>
    <col min="22" max="22" width="12.42578125" style="20" customWidth="1"/>
    <col min="23" max="247" width="9" style="20"/>
    <col min="248" max="249" width="21.85546875" style="20" customWidth="1"/>
    <col min="250" max="16384" width="9" style="20"/>
  </cols>
  <sheetData/>
  <sheetProtection formatColumns="0" formatRows="0"/>
  <dataValidations count="4">
    <dataValidation type="decimal" allowBlank="1" showErrorMessage="1" errorTitle="Ошибка" error="Допускается ввод только неотрицательных чисел!" sqref="IP65507" xr:uid="{00000000-0002-0000-1700-000000000000}">
      <formula1>0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E65496:E65504 IJ65505:IJ65513" xr:uid="{00000000-0002-0000-1700-000001000000}">
      <formula1>MR_LIST</formula1>
    </dataValidation>
    <dataValidation operator="greaterThanOrEqual" allowBlank="1" showInputMessage="1" showErrorMessage="1" sqref="IU65512:IV65512" xr:uid="{00000000-0002-0000-1700-000002000000}"/>
    <dataValidation allowBlank="1" showErrorMessage="1" errorTitle="Ошибка" error="Выберите значение из списка" prompt="Выберите значение из списка" sqref="F65496 IK65505" xr:uid="{00000000-0002-0000-1700-000003000000}"/>
  </dataValidation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mod_03">
    <tabColor indexed="47"/>
  </sheetPr>
  <dimension ref="G1:U1"/>
  <sheetViews>
    <sheetView showGridLines="0" zoomScaleNormal="100" workbookViewId="0"/>
  </sheetViews>
  <sheetFormatPr defaultColWidth="9" defaultRowHeight="12.75"/>
  <cols>
    <col min="1" max="6" width="9" style="20"/>
    <col min="7" max="21" width="12.42578125" style="20" hidden="1" customWidth="1"/>
    <col min="22" max="22" width="12.42578125" style="20" customWidth="1"/>
    <col min="23" max="247" width="9" style="20"/>
    <col min="248" max="249" width="21.85546875" style="20" customWidth="1"/>
    <col min="250" max="16384" width="9" style="20"/>
  </cols>
  <sheetData/>
  <sheetProtection formatColumns="0" formatRows="0"/>
  <dataValidations count="4">
    <dataValidation type="decimal" allowBlank="1" showErrorMessage="1" errorTitle="Ошибка" error="Допускается ввод только неотрицательных чисел!" sqref="IP65507" xr:uid="{00000000-0002-0000-1800-000000000000}">
      <formula1>0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E65496:E65504 IJ65505:IJ65513" xr:uid="{00000000-0002-0000-1800-000001000000}">
      <formula1>MR_LIST</formula1>
    </dataValidation>
    <dataValidation operator="greaterThanOrEqual" allowBlank="1" showInputMessage="1" showErrorMessage="1" sqref="IU65512:IV65512" xr:uid="{00000000-0002-0000-1800-000002000000}"/>
    <dataValidation allowBlank="1" showErrorMessage="1" errorTitle="Ошибка" error="Выберите значение из списка" prompt="Выберите значение из списка" sqref="F65496 IK65505" xr:uid="{00000000-0002-0000-1800-000003000000}"/>
  </dataValidation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mod_01">
    <tabColor indexed="47"/>
  </sheetPr>
  <dimension ref="G1:U1"/>
  <sheetViews>
    <sheetView showGridLines="0" zoomScaleNormal="100" workbookViewId="0"/>
  </sheetViews>
  <sheetFormatPr defaultColWidth="9" defaultRowHeight="12.75"/>
  <cols>
    <col min="1" max="6" width="9" style="20"/>
    <col min="7" max="21" width="12.42578125" style="20" hidden="1" customWidth="1"/>
    <col min="22" max="22" width="12.42578125" style="20" customWidth="1"/>
    <col min="23" max="247" width="9" style="20"/>
    <col min="248" max="249" width="21.85546875" style="20" customWidth="1"/>
    <col min="250" max="16384" width="9" style="20"/>
  </cols>
  <sheetData/>
  <sheetProtection formatColumns="0" formatRows="0"/>
  <dataValidations count="4">
    <dataValidation allowBlank="1" showErrorMessage="1" errorTitle="Ошибка" error="Выберите значение из списка" prompt="Выберите значение из списка" sqref="F65496 IK65505" xr:uid="{00000000-0002-0000-1900-000000000000}"/>
    <dataValidation operator="greaterThanOrEqual" allowBlank="1" showInputMessage="1" showErrorMessage="1" sqref="IU65512:IV65512" xr:uid="{00000000-0002-0000-1900-000001000000}"/>
    <dataValidation type="list" allowBlank="1" showInputMessage="1" showErrorMessage="1" errorTitle="Ошибка" error="Выберите значение из списка" prompt="Выберите значение из списка" sqref="E65496:E65504 IJ65505:IJ65513" xr:uid="{00000000-0002-0000-1900-000002000000}">
      <formula1>MR_LIST</formula1>
    </dataValidation>
    <dataValidation type="decimal" allowBlank="1" showErrorMessage="1" errorTitle="Ошибка" error="Допускается ввод только неотрицательных чисел!" sqref="IP65507" xr:uid="{00000000-0002-0000-1900-000003000000}">
      <formula1>0</formula1>
      <formula2>9.99999999999999E+23</formula2>
    </dataValidation>
  </dataValidation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modInfo">
    <tabColor indexed="47"/>
  </sheetPr>
  <dimension ref="B1:B12"/>
  <sheetViews>
    <sheetView showGridLines="0" zoomScaleNormal="100" workbookViewId="0"/>
  </sheetViews>
  <sheetFormatPr defaultRowHeight="11.25"/>
  <cols>
    <col min="2" max="2" width="87.28515625" style="33" customWidth="1"/>
  </cols>
  <sheetData>
    <row r="1" spans="2:2" s="31" customFormat="1" ht="14.25">
      <c r="B1" s="30" t="s">
        <v>130</v>
      </c>
    </row>
    <row r="2" spans="2:2" s="31" customFormat="1" ht="14.25">
      <c r="B2" s="32" t="s">
        <v>860</v>
      </c>
    </row>
    <row r="3" spans="2:2" ht="21" customHeight="1">
      <c r="B3" s="32" t="s">
        <v>862</v>
      </c>
    </row>
    <row r="4" spans="2:2" ht="14.25" customHeight="1">
      <c r="B4" s="32" t="s">
        <v>169</v>
      </c>
    </row>
    <row r="5" spans="2:2" ht="12.75">
      <c r="B5" s="32" t="s">
        <v>159</v>
      </c>
    </row>
    <row r="6" spans="2:2" ht="12.75">
      <c r="B6" s="32" t="s">
        <v>165</v>
      </c>
    </row>
    <row r="7" spans="2:2" ht="12.75">
      <c r="B7" s="39" t="s">
        <v>164</v>
      </c>
    </row>
    <row r="8" spans="2:2" s="31" customFormat="1" ht="14.25">
      <c r="B8" s="30" t="s">
        <v>160</v>
      </c>
    </row>
    <row r="9" spans="2:2" ht="38.25">
      <c r="B9" s="32" t="s">
        <v>161</v>
      </c>
    </row>
    <row r="10" spans="2:2" ht="25.5">
      <c r="B10" s="32" t="s">
        <v>162</v>
      </c>
    </row>
    <row r="11" spans="2:2" ht="14.25">
      <c r="B11" s="30" t="s">
        <v>129</v>
      </c>
    </row>
    <row r="12" spans="2:2">
      <c r="B12" s="33" t="s">
        <v>1254</v>
      </c>
    </row>
  </sheetData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mod_99_wb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mod_99_Coms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SH_TEHSHEET">
    <tabColor indexed="47"/>
  </sheetPr>
  <dimension ref="A1:CO116"/>
  <sheetViews>
    <sheetView showGridLines="0" zoomScaleNormal="100" workbookViewId="0">
      <selection activeCell="D26" sqref="D26"/>
    </sheetView>
  </sheetViews>
  <sheetFormatPr defaultRowHeight="11.25"/>
  <cols>
    <col min="1" max="1" width="32.5703125" style="8" bestFit="1" customWidth="1"/>
    <col min="2" max="2" width="18.7109375" style="4" bestFit="1" customWidth="1"/>
    <col min="3" max="5" width="8.28515625" style="2" customWidth="1"/>
    <col min="6" max="6" width="19" style="2" bestFit="1" customWidth="1"/>
    <col min="7" max="9" width="12.28515625" style="2" bestFit="1" customWidth="1"/>
    <col min="10" max="10" width="9.140625" style="2"/>
    <col min="11" max="11" width="34.42578125" style="2" bestFit="1" customWidth="1"/>
    <col min="12" max="12" width="9.140625" style="2"/>
    <col min="13" max="13" width="13.5703125" style="2" customWidth="1"/>
    <col min="14" max="14" width="9.140625" style="2"/>
    <col min="15" max="15" width="17.140625" style="2" customWidth="1"/>
    <col min="16" max="18" width="9.140625" style="2"/>
    <col min="19" max="19" width="18.28515625" style="2" customWidth="1"/>
    <col min="20" max="16384" width="9.140625" style="2"/>
  </cols>
  <sheetData>
    <row r="1" spans="1:93">
      <c r="A1" s="248" t="s">
        <v>120</v>
      </c>
      <c r="B1" s="1" t="s">
        <v>128</v>
      </c>
      <c r="C1" s="1" t="s">
        <v>127</v>
      </c>
      <c r="D1" s="1" t="s">
        <v>1261</v>
      </c>
      <c r="E1" s="1" t="s">
        <v>1274</v>
      </c>
      <c r="F1" s="3" t="s">
        <v>86</v>
      </c>
      <c r="G1" s="3" t="s">
        <v>115</v>
      </c>
      <c r="H1" s="3" t="s">
        <v>117</v>
      </c>
      <c r="I1" s="3" t="s">
        <v>116</v>
      </c>
      <c r="J1" s="22">
        <v>1</v>
      </c>
      <c r="K1" s="13" t="s">
        <v>99</v>
      </c>
      <c r="M1" s="38" t="s">
        <v>163</v>
      </c>
      <c r="O1" s="3"/>
      <c r="Q1" s="3" t="s">
        <v>855</v>
      </c>
      <c r="S1" s="56" t="s">
        <v>856</v>
      </c>
      <c r="T1" s="56" t="s">
        <v>857</v>
      </c>
      <c r="V1" s="3" t="s">
        <v>858</v>
      </c>
      <c r="W1" s="3" t="s">
        <v>859</v>
      </c>
      <c r="CO1" s="9"/>
    </row>
    <row r="2" spans="1:93">
      <c r="A2" s="248"/>
      <c r="B2" s="4" t="s">
        <v>81</v>
      </c>
      <c r="C2" s="80">
        <v>2020</v>
      </c>
      <c r="D2" s="80" t="s">
        <v>1262</v>
      </c>
      <c r="E2" s="80">
        <v>2022</v>
      </c>
      <c r="F2" s="10" t="s">
        <v>84</v>
      </c>
      <c r="G2" s="9" t="s">
        <v>87</v>
      </c>
      <c r="H2" s="9" t="s">
        <v>88</v>
      </c>
      <c r="I2" s="9" t="s">
        <v>88</v>
      </c>
      <c r="K2" s="14" t="s">
        <v>100</v>
      </c>
      <c r="M2" s="2">
        <v>1</v>
      </c>
      <c r="O2" t="s">
        <v>542</v>
      </c>
      <c r="Q2" s="2" t="e">
        <f>IF(prdDop="",0,MATCH(prdDop,kvartal,0)*3)</f>
        <v>#NAME?</v>
      </c>
      <c r="S2" s="55"/>
      <c r="T2" s="55" t="s">
        <v>1249</v>
      </c>
      <c r="V2" s="38" t="s">
        <v>1247</v>
      </c>
      <c r="W2" t="s">
        <v>1248</v>
      </c>
    </row>
    <row r="3" spans="1:93">
      <c r="A3" s="12" t="s">
        <v>0</v>
      </c>
      <c r="B3" s="4" t="s">
        <v>82</v>
      </c>
      <c r="C3" s="80">
        <v>2021</v>
      </c>
      <c r="D3" s="80" t="s">
        <v>1349</v>
      </c>
      <c r="E3" s="5">
        <v>2023</v>
      </c>
      <c r="F3" s="10" t="s">
        <v>85</v>
      </c>
      <c r="G3" s="9" t="s">
        <v>89</v>
      </c>
      <c r="H3" s="9" t="s">
        <v>90</v>
      </c>
      <c r="I3" s="9" t="s">
        <v>90</v>
      </c>
      <c r="K3" s="14" t="s">
        <v>101</v>
      </c>
      <c r="M3" s="2">
        <v>2</v>
      </c>
      <c r="O3" t="s">
        <v>196</v>
      </c>
      <c r="S3" s="55"/>
    </row>
    <row r="4" spans="1:93">
      <c r="A4" s="12" t="s">
        <v>138</v>
      </c>
      <c r="C4" s="80">
        <v>2022</v>
      </c>
      <c r="D4" s="80" t="s">
        <v>1263</v>
      </c>
      <c r="E4" s="80">
        <v>2024</v>
      </c>
      <c r="G4" s="9" t="s">
        <v>131</v>
      </c>
      <c r="H4" s="9" t="s">
        <v>91</v>
      </c>
      <c r="I4" s="9" t="s">
        <v>91</v>
      </c>
      <c r="K4" s="14" t="s">
        <v>102</v>
      </c>
      <c r="O4" t="s">
        <v>544</v>
      </c>
      <c r="Q4" s="50"/>
      <c r="S4" s="55"/>
    </row>
    <row r="5" spans="1:93">
      <c r="A5" s="12" t="s">
        <v>1</v>
      </c>
      <c r="C5" s="80">
        <v>2023</v>
      </c>
      <c r="D5" s="5" t="s">
        <v>1350</v>
      </c>
      <c r="E5" s="5">
        <v>2025</v>
      </c>
      <c r="G5" s="9" t="s">
        <v>92</v>
      </c>
      <c r="H5" s="9" t="s">
        <v>93</v>
      </c>
      <c r="I5" s="9" t="s">
        <v>93</v>
      </c>
      <c r="K5" s="14" t="s">
        <v>103</v>
      </c>
      <c r="O5" t="s">
        <v>546</v>
      </c>
    </row>
    <row r="6" spans="1:93">
      <c r="A6" s="12" t="s">
        <v>2</v>
      </c>
      <c r="B6" s="1" t="s">
        <v>79</v>
      </c>
      <c r="C6" s="80">
        <v>2024</v>
      </c>
      <c r="D6" s="80" t="s">
        <v>1264</v>
      </c>
      <c r="E6" s="80">
        <v>2026</v>
      </c>
      <c r="G6" s="9" t="s">
        <v>132</v>
      </c>
      <c r="H6" s="9" t="s">
        <v>94</v>
      </c>
      <c r="I6" s="9" t="s">
        <v>94</v>
      </c>
      <c r="K6" s="14" t="s">
        <v>104</v>
      </c>
      <c r="O6" t="s">
        <v>198</v>
      </c>
    </row>
    <row r="7" spans="1:93">
      <c r="A7" s="12" t="s">
        <v>3</v>
      </c>
      <c r="B7" s="4">
        <v>0</v>
      </c>
      <c r="C7" s="80">
        <v>2025</v>
      </c>
      <c r="D7" s="5"/>
      <c r="E7" s="5">
        <v>2027</v>
      </c>
      <c r="G7" s="9" t="s">
        <v>133</v>
      </c>
      <c r="H7" s="9" t="s">
        <v>95</v>
      </c>
      <c r="I7" s="9" t="s">
        <v>95</v>
      </c>
      <c r="K7" s="14" t="s">
        <v>105</v>
      </c>
      <c r="O7" t="s">
        <v>548</v>
      </c>
    </row>
    <row r="8" spans="1:93">
      <c r="A8" s="12" t="s">
        <v>4</v>
      </c>
      <c r="C8" s="80">
        <v>2026</v>
      </c>
      <c r="D8" s="80"/>
      <c r="E8" s="5"/>
      <c r="G8" s="9" t="s">
        <v>134</v>
      </c>
      <c r="H8" s="9" t="s">
        <v>96</v>
      </c>
      <c r="I8" s="9" t="s">
        <v>96</v>
      </c>
      <c r="K8" s="14" t="s">
        <v>106</v>
      </c>
      <c r="O8" t="s">
        <v>550</v>
      </c>
    </row>
    <row r="9" spans="1:93">
      <c r="A9" s="12" t="s">
        <v>5</v>
      </c>
      <c r="C9" s="80">
        <v>2027</v>
      </c>
      <c r="D9" s="5"/>
      <c r="E9" s="5"/>
      <c r="G9" s="9" t="s">
        <v>97</v>
      </c>
      <c r="H9" s="9" t="s">
        <v>98</v>
      </c>
      <c r="I9" s="9" t="s">
        <v>98</v>
      </c>
      <c r="K9" s="14" t="s">
        <v>107</v>
      </c>
      <c r="O9" t="s">
        <v>552</v>
      </c>
    </row>
    <row r="10" spans="1:93">
      <c r="A10" s="12" t="s">
        <v>6</v>
      </c>
      <c r="C10" s="80">
        <v>2028</v>
      </c>
      <c r="D10" s="5"/>
      <c r="E10" s="5"/>
      <c r="G10" s="9" t="s">
        <v>110</v>
      </c>
      <c r="H10" s="9" t="s">
        <v>111</v>
      </c>
      <c r="I10" s="9" t="s">
        <v>111</v>
      </c>
      <c r="O10" t="s">
        <v>200</v>
      </c>
    </row>
    <row r="11" spans="1:93">
      <c r="A11" s="12" t="s">
        <v>7</v>
      </c>
      <c r="C11" s="5"/>
      <c r="D11" s="5"/>
      <c r="E11" s="5"/>
      <c r="G11" s="9" t="s">
        <v>112</v>
      </c>
      <c r="H11" s="9">
        <v>10</v>
      </c>
      <c r="I11" s="9">
        <v>10</v>
      </c>
      <c r="K11" s="13" t="s">
        <v>109</v>
      </c>
      <c r="O11" t="s">
        <v>554</v>
      </c>
    </row>
    <row r="12" spans="1:93">
      <c r="A12" s="12" t="s">
        <v>8</v>
      </c>
      <c r="C12" s="5"/>
      <c r="D12" s="5"/>
      <c r="E12" s="5"/>
      <c r="G12" s="9" t="s">
        <v>113</v>
      </c>
      <c r="H12" s="9">
        <v>11</v>
      </c>
      <c r="I12" s="9">
        <v>11</v>
      </c>
      <c r="K12" s="14" t="s">
        <v>100</v>
      </c>
      <c r="O12" t="s">
        <v>556</v>
      </c>
    </row>
    <row r="13" spans="1:93">
      <c r="A13" s="12" t="s">
        <v>9</v>
      </c>
      <c r="C13" s="5"/>
      <c r="D13" s="5"/>
      <c r="E13" s="5"/>
      <c r="G13" s="9" t="s">
        <v>114</v>
      </c>
      <c r="H13" s="9">
        <v>12</v>
      </c>
      <c r="I13" s="9">
        <v>12</v>
      </c>
      <c r="K13" s="14" t="s">
        <v>101</v>
      </c>
      <c r="O13" t="s">
        <v>558</v>
      </c>
    </row>
    <row r="14" spans="1:93">
      <c r="A14" s="12" t="s">
        <v>10</v>
      </c>
      <c r="C14" s="5"/>
      <c r="D14" s="5"/>
      <c r="E14" s="5"/>
      <c r="G14" s="9"/>
      <c r="H14" s="9"/>
      <c r="I14" s="9">
        <v>13</v>
      </c>
      <c r="K14" s="14" t="s">
        <v>102</v>
      </c>
      <c r="O14" t="s">
        <v>560</v>
      </c>
    </row>
    <row r="15" spans="1:93">
      <c r="A15" s="12" t="s">
        <v>78</v>
      </c>
      <c r="C15" s="5"/>
      <c r="D15" s="5"/>
      <c r="E15" s="5"/>
      <c r="G15" s="9"/>
      <c r="H15" s="9"/>
      <c r="I15" s="9">
        <v>14</v>
      </c>
      <c r="K15" s="14" t="s">
        <v>103</v>
      </c>
      <c r="O15" t="s">
        <v>562</v>
      </c>
    </row>
    <row r="16" spans="1:93">
      <c r="A16" s="97" t="s">
        <v>1259</v>
      </c>
      <c r="C16" s="5"/>
      <c r="D16" s="5"/>
      <c r="E16" s="5"/>
      <c r="G16" s="9"/>
      <c r="H16" s="9"/>
      <c r="I16" s="9">
        <v>15</v>
      </c>
      <c r="K16" s="14" t="s">
        <v>104</v>
      </c>
      <c r="O16" t="s">
        <v>564</v>
      </c>
    </row>
    <row r="17" spans="1:15">
      <c r="A17" s="12" t="s">
        <v>11</v>
      </c>
      <c r="C17" s="5"/>
      <c r="D17" s="5"/>
      <c r="E17" s="5"/>
      <c r="G17" s="9"/>
      <c r="H17" s="9"/>
      <c r="I17" s="9">
        <v>16</v>
      </c>
      <c r="O17" t="s">
        <v>202</v>
      </c>
    </row>
    <row r="18" spans="1:15">
      <c r="A18" s="12" t="s">
        <v>12</v>
      </c>
      <c r="C18" s="5"/>
      <c r="D18" s="5"/>
      <c r="G18" s="9"/>
      <c r="H18" s="9"/>
      <c r="I18" s="9">
        <v>17</v>
      </c>
      <c r="O18" t="s">
        <v>566</v>
      </c>
    </row>
    <row r="19" spans="1:15">
      <c r="A19" s="12" t="s">
        <v>13</v>
      </c>
      <c r="C19" s="5"/>
      <c r="D19" s="5"/>
      <c r="G19" s="9"/>
      <c r="H19" s="9"/>
      <c r="I19" s="9">
        <v>18</v>
      </c>
      <c r="K19" s="13" t="s">
        <v>146</v>
      </c>
      <c r="O19" t="s">
        <v>568</v>
      </c>
    </row>
    <row r="20" spans="1:15">
      <c r="A20" s="12" t="s">
        <v>14</v>
      </c>
      <c r="C20" s="5"/>
      <c r="G20" s="9"/>
      <c r="H20" s="9"/>
      <c r="I20" s="9">
        <v>19</v>
      </c>
      <c r="K20" s="14" t="s">
        <v>147</v>
      </c>
      <c r="O20" t="s">
        <v>570</v>
      </c>
    </row>
    <row r="21" spans="1:15">
      <c r="A21" s="12" t="s">
        <v>15</v>
      </c>
      <c r="C21" s="5"/>
      <c r="G21" s="9"/>
      <c r="H21" s="9"/>
      <c r="I21" s="9">
        <v>20</v>
      </c>
      <c r="K21" s="14" t="s">
        <v>148</v>
      </c>
      <c r="O21" t="s">
        <v>572</v>
      </c>
    </row>
    <row r="22" spans="1:15">
      <c r="A22" s="12" t="s">
        <v>16</v>
      </c>
      <c r="G22" s="9"/>
      <c r="H22" s="9"/>
      <c r="I22" s="9">
        <v>21</v>
      </c>
      <c r="K22" s="14" t="s">
        <v>149</v>
      </c>
      <c r="O22" t="s">
        <v>574</v>
      </c>
    </row>
    <row r="23" spans="1:15">
      <c r="A23" s="12" t="s">
        <v>17</v>
      </c>
      <c r="G23" s="9"/>
      <c r="H23" s="9"/>
      <c r="I23" s="9">
        <v>22</v>
      </c>
      <c r="K23" s="14" t="s">
        <v>150</v>
      </c>
      <c r="O23" t="s">
        <v>576</v>
      </c>
    </row>
    <row r="24" spans="1:15">
      <c r="A24" s="12" t="s">
        <v>18</v>
      </c>
      <c r="B24" s="2"/>
      <c r="G24" s="9"/>
      <c r="H24" s="9"/>
      <c r="I24" s="9">
        <v>23</v>
      </c>
      <c r="O24" t="s">
        <v>578</v>
      </c>
    </row>
    <row r="25" spans="1:15">
      <c r="A25" s="12" t="s">
        <v>19</v>
      </c>
      <c r="G25" s="9"/>
      <c r="H25" s="9"/>
      <c r="I25" s="9">
        <v>24</v>
      </c>
      <c r="O25" t="s">
        <v>580</v>
      </c>
    </row>
    <row r="26" spans="1:15">
      <c r="A26" s="12" t="s">
        <v>20</v>
      </c>
      <c r="G26" s="9"/>
      <c r="H26" s="9"/>
      <c r="I26" s="9">
        <v>25</v>
      </c>
      <c r="O26" t="s">
        <v>582</v>
      </c>
    </row>
    <row r="27" spans="1:15">
      <c r="A27" s="12" t="s">
        <v>21</v>
      </c>
      <c r="G27" s="9"/>
      <c r="H27" s="9"/>
      <c r="I27" s="9">
        <v>26</v>
      </c>
      <c r="O27" t="s">
        <v>584</v>
      </c>
    </row>
    <row r="28" spans="1:15">
      <c r="A28" s="12" t="s">
        <v>22</v>
      </c>
      <c r="G28" s="9"/>
      <c r="H28" s="9"/>
      <c r="I28" s="9">
        <v>27</v>
      </c>
      <c r="O28" t="s">
        <v>586</v>
      </c>
    </row>
    <row r="29" spans="1:15">
      <c r="A29" s="12" t="s">
        <v>108</v>
      </c>
      <c r="G29" s="9"/>
      <c r="H29" s="9"/>
      <c r="I29" s="9">
        <v>28</v>
      </c>
      <c r="O29" t="s">
        <v>588</v>
      </c>
    </row>
    <row r="30" spans="1:15">
      <c r="A30" s="12" t="s">
        <v>23</v>
      </c>
      <c r="G30" s="9"/>
      <c r="H30" s="9"/>
      <c r="I30" s="9">
        <v>29</v>
      </c>
      <c r="O30" t="s">
        <v>590</v>
      </c>
    </row>
    <row r="31" spans="1:15">
      <c r="A31" s="12" t="s">
        <v>24</v>
      </c>
      <c r="G31" s="9"/>
      <c r="H31" s="9"/>
      <c r="I31" s="9">
        <v>30</v>
      </c>
      <c r="O31"/>
    </row>
    <row r="32" spans="1:15">
      <c r="A32" s="12" t="s">
        <v>25</v>
      </c>
      <c r="G32" s="9"/>
      <c r="H32" s="9"/>
      <c r="I32" s="9">
        <v>31</v>
      </c>
      <c r="O32"/>
    </row>
    <row r="33" spans="1:15">
      <c r="A33" s="12" t="s">
        <v>26</v>
      </c>
      <c r="O33"/>
    </row>
    <row r="34" spans="1:15">
      <c r="A34" s="12" t="s">
        <v>27</v>
      </c>
      <c r="O34"/>
    </row>
    <row r="35" spans="1:15">
      <c r="A35" s="12" t="s">
        <v>28</v>
      </c>
      <c r="O35"/>
    </row>
    <row r="36" spans="1:15">
      <c r="A36" s="12" t="s">
        <v>29</v>
      </c>
      <c r="O36"/>
    </row>
    <row r="37" spans="1:15">
      <c r="A37" s="12" t="s">
        <v>30</v>
      </c>
      <c r="O37"/>
    </row>
    <row r="38" spans="1:15">
      <c r="A38" s="12" t="s">
        <v>31</v>
      </c>
      <c r="O38"/>
    </row>
    <row r="39" spans="1:15">
      <c r="A39" s="12" t="s">
        <v>32</v>
      </c>
      <c r="O39"/>
    </row>
    <row r="40" spans="1:15">
      <c r="A40" s="12" t="s">
        <v>33</v>
      </c>
    </row>
    <row r="41" spans="1:15">
      <c r="A41" s="12" t="s">
        <v>34</v>
      </c>
    </row>
    <row r="42" spans="1:15">
      <c r="A42" s="12" t="s">
        <v>35</v>
      </c>
    </row>
    <row r="43" spans="1:15">
      <c r="A43" s="12" t="s">
        <v>36</v>
      </c>
    </row>
    <row r="44" spans="1:15">
      <c r="A44" s="12" t="s">
        <v>37</v>
      </c>
    </row>
    <row r="45" spans="1:15">
      <c r="A45" s="12" t="s">
        <v>38</v>
      </c>
    </row>
    <row r="46" spans="1:15">
      <c r="A46" s="12" t="s">
        <v>39</v>
      </c>
    </row>
    <row r="47" spans="1:15">
      <c r="A47" s="12" t="s">
        <v>40</v>
      </c>
    </row>
    <row r="48" spans="1:15">
      <c r="A48" s="12" t="s">
        <v>41</v>
      </c>
    </row>
    <row r="49" spans="1:1">
      <c r="A49" s="12" t="s">
        <v>42</v>
      </c>
    </row>
    <row r="50" spans="1:1">
      <c r="A50" s="12" t="s">
        <v>43</v>
      </c>
    </row>
    <row r="51" spans="1:1">
      <c r="A51" s="12" t="s">
        <v>44</v>
      </c>
    </row>
    <row r="52" spans="1:1">
      <c r="A52" s="12" t="s">
        <v>45</v>
      </c>
    </row>
    <row r="53" spans="1:1">
      <c r="A53" s="12" t="s">
        <v>46</v>
      </c>
    </row>
    <row r="54" spans="1:1">
      <c r="A54" s="12" t="s">
        <v>47</v>
      </c>
    </row>
    <row r="55" spans="1:1">
      <c r="A55" s="12" t="s">
        <v>48</v>
      </c>
    </row>
    <row r="56" spans="1:1">
      <c r="A56" s="12" t="s">
        <v>49</v>
      </c>
    </row>
    <row r="57" spans="1:1">
      <c r="A57" s="12" t="s">
        <v>50</v>
      </c>
    </row>
    <row r="58" spans="1:1">
      <c r="A58" s="97" t="s">
        <v>1260</v>
      </c>
    </row>
    <row r="59" spans="1:1">
      <c r="A59" s="12" t="s">
        <v>51</v>
      </c>
    </row>
    <row r="60" spans="1:1">
      <c r="A60" s="12" t="s">
        <v>52</v>
      </c>
    </row>
    <row r="61" spans="1:1">
      <c r="A61" s="12" t="s">
        <v>53</v>
      </c>
    </row>
    <row r="62" spans="1:1">
      <c r="A62" s="12" t="s">
        <v>54</v>
      </c>
    </row>
    <row r="63" spans="1:1">
      <c r="A63" s="12" t="s">
        <v>55</v>
      </c>
    </row>
    <row r="64" spans="1:1">
      <c r="A64" s="12" t="s">
        <v>56</v>
      </c>
    </row>
    <row r="65" spans="1:1">
      <c r="A65" s="12" t="s">
        <v>57</v>
      </c>
    </row>
    <row r="66" spans="1:1">
      <c r="A66" s="12" t="s">
        <v>58</v>
      </c>
    </row>
    <row r="67" spans="1:1">
      <c r="A67" s="12" t="s">
        <v>59</v>
      </c>
    </row>
    <row r="68" spans="1:1">
      <c r="A68" s="12" t="s">
        <v>60</v>
      </c>
    </row>
    <row r="69" spans="1:1">
      <c r="A69" s="12" t="s">
        <v>61</v>
      </c>
    </row>
    <row r="70" spans="1:1">
      <c r="A70" s="12" t="s">
        <v>62</v>
      </c>
    </row>
    <row r="71" spans="1:1">
      <c r="A71" s="12" t="s">
        <v>63</v>
      </c>
    </row>
    <row r="72" spans="1:1">
      <c r="A72" s="12" t="s">
        <v>64</v>
      </c>
    </row>
    <row r="73" spans="1:1">
      <c r="A73" s="12" t="s">
        <v>65</v>
      </c>
    </row>
    <row r="74" spans="1:1">
      <c r="A74" s="12" t="s">
        <v>66</v>
      </c>
    </row>
    <row r="75" spans="1:1">
      <c r="A75" s="12" t="s">
        <v>67</v>
      </c>
    </row>
    <row r="76" spans="1:1">
      <c r="A76" s="12" t="s">
        <v>68</v>
      </c>
    </row>
    <row r="77" spans="1:1">
      <c r="A77" s="12" t="s">
        <v>69</v>
      </c>
    </row>
    <row r="78" spans="1:1">
      <c r="A78" s="12" t="s">
        <v>121</v>
      </c>
    </row>
    <row r="79" spans="1:1">
      <c r="A79" s="12" t="s">
        <v>70</v>
      </c>
    </row>
    <row r="80" spans="1:1">
      <c r="A80" s="12" t="s">
        <v>71</v>
      </c>
    </row>
    <row r="81" spans="1:1">
      <c r="A81" s="12" t="s">
        <v>72</v>
      </c>
    </row>
    <row r="82" spans="1:1">
      <c r="A82" s="12" t="s">
        <v>122</v>
      </c>
    </row>
    <row r="83" spans="1:1">
      <c r="A83" s="12" t="s">
        <v>73</v>
      </c>
    </row>
    <row r="84" spans="1:1">
      <c r="A84" s="12" t="s">
        <v>74</v>
      </c>
    </row>
    <row r="85" spans="1:1">
      <c r="A85" s="12" t="s">
        <v>75</v>
      </c>
    </row>
    <row r="86" spans="1:1">
      <c r="A86" s="12" t="s">
        <v>76</v>
      </c>
    </row>
    <row r="87" spans="1:1">
      <c r="A87" s="12" t="s">
        <v>83</v>
      </c>
    </row>
    <row r="88" spans="1:1">
      <c r="A88" s="12" t="s">
        <v>77</v>
      </c>
    </row>
    <row r="103" spans="9:9">
      <c r="I103" s="2">
        <v>-1</v>
      </c>
    </row>
    <row r="104" spans="9:9">
      <c r="I104" s="2">
        <v>-1</v>
      </c>
    </row>
    <row r="105" spans="9:9">
      <c r="I105" s="2">
        <v>-1</v>
      </c>
    </row>
    <row r="111" spans="9:9">
      <c r="I111" s="2">
        <v>-1</v>
      </c>
    </row>
    <row r="112" spans="9:9">
      <c r="I112" s="2">
        <v>-1</v>
      </c>
    </row>
    <row r="113" spans="9:9">
      <c r="I113" s="2">
        <v>-1</v>
      </c>
    </row>
    <row r="114" spans="9:9">
      <c r="I114" s="2">
        <v>-1</v>
      </c>
    </row>
    <row r="115" spans="9:9">
      <c r="I115" s="2">
        <v>-1</v>
      </c>
    </row>
    <row r="116" spans="9:9">
      <c r="I116" s="2">
        <v>-1</v>
      </c>
    </row>
  </sheetData>
  <sheetProtection formatColumns="0" formatRows="0"/>
  <mergeCells count="1">
    <mergeCell ref="A1:A2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mod_02">
    <tabColor indexed="47"/>
  </sheetPr>
  <dimension ref="G1:U1"/>
  <sheetViews>
    <sheetView showGridLines="0" zoomScaleNormal="100" workbookViewId="0"/>
  </sheetViews>
  <sheetFormatPr defaultColWidth="9" defaultRowHeight="12.75"/>
  <cols>
    <col min="1" max="6" width="9" style="20"/>
    <col min="7" max="21" width="12.42578125" style="20" hidden="1" customWidth="1"/>
    <col min="22" max="22" width="12.42578125" style="20" customWidth="1"/>
    <col min="23" max="247" width="9" style="20"/>
    <col min="248" max="249" width="21.85546875" style="20" customWidth="1"/>
    <col min="250" max="16384" width="9" style="20"/>
  </cols>
  <sheetData/>
  <sheetProtection formatColumns="0" formatRows="0"/>
  <dataValidations count="4">
    <dataValidation allowBlank="1" showErrorMessage="1" errorTitle="Ошибка" error="Выберите значение из списка" prompt="Выберите значение из списка" sqref="F65496 IK65505" xr:uid="{00000000-0002-0000-1D00-000000000000}"/>
    <dataValidation operator="greaterThanOrEqual" allowBlank="1" showInputMessage="1" showErrorMessage="1" sqref="IU65512:IV65512" xr:uid="{00000000-0002-0000-1D00-000001000000}"/>
    <dataValidation type="list" allowBlank="1" showInputMessage="1" showErrorMessage="1" errorTitle="Ошибка" error="Выберите значение из списка" prompt="Выберите значение из списка" sqref="E65496:E65504 IJ65505:IJ65513" xr:uid="{00000000-0002-0000-1D00-000002000000}">
      <formula1>MR_LIST</formula1>
    </dataValidation>
    <dataValidation type="decimal" allowBlank="1" showErrorMessage="1" errorTitle="Ошибка" error="Допускается ввод только неотрицательных чисел!" sqref="IP65507" xr:uid="{00000000-0002-0000-1D00-000003000000}">
      <formula1>0</formula1>
      <formula2>9.99999999999999E+23</formula2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REESTR_FILTERED">
    <tabColor rgb="FFFFCC99"/>
  </sheetPr>
  <dimension ref="A1:H1"/>
  <sheetViews>
    <sheetView showGridLines="0" zoomScaleNormal="100" workbookViewId="0"/>
  </sheetViews>
  <sheetFormatPr defaultRowHeight="11.25"/>
  <sheetData>
    <row r="1" spans="1:8">
      <c r="A1" t="s">
        <v>1234</v>
      </c>
      <c r="B1" t="s">
        <v>123</v>
      </c>
      <c r="C1" t="s">
        <v>124</v>
      </c>
      <c r="D1" t="s">
        <v>1231</v>
      </c>
      <c r="E1" t="s">
        <v>1232</v>
      </c>
      <c r="F1" t="s">
        <v>125</v>
      </c>
      <c r="G1" t="s">
        <v>126</v>
      </c>
      <c r="H1" t="s">
        <v>1233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REESTR_ORG_WARM">
    <tabColor rgb="FFFFCC99"/>
  </sheetPr>
  <dimension ref="A1:H593"/>
  <sheetViews>
    <sheetView showGridLines="0" zoomScaleNormal="100" workbookViewId="0"/>
  </sheetViews>
  <sheetFormatPr defaultRowHeight="11.25"/>
  <sheetData>
    <row r="1" spans="1:8">
      <c r="A1" t="s">
        <v>1234</v>
      </c>
      <c r="B1" t="s">
        <v>123</v>
      </c>
      <c r="C1" t="s">
        <v>124</v>
      </c>
      <c r="D1" t="s">
        <v>1231</v>
      </c>
      <c r="E1" t="s">
        <v>1232</v>
      </c>
      <c r="F1" t="s">
        <v>125</v>
      </c>
      <c r="G1" t="s">
        <v>126</v>
      </c>
      <c r="H1" t="s">
        <v>1233</v>
      </c>
    </row>
    <row r="2" spans="1:8">
      <c r="A2">
        <v>1</v>
      </c>
      <c r="B2" t="s">
        <v>188</v>
      </c>
      <c r="C2" t="s">
        <v>188</v>
      </c>
      <c r="D2" t="s">
        <v>189</v>
      </c>
      <c r="E2" t="s">
        <v>877</v>
      </c>
      <c r="F2" t="s">
        <v>878</v>
      </c>
      <c r="G2" t="s">
        <v>879</v>
      </c>
    </row>
    <row r="3" spans="1:8">
      <c r="A3">
        <v>2</v>
      </c>
      <c r="B3" t="s">
        <v>188</v>
      </c>
      <c r="C3" t="s">
        <v>188</v>
      </c>
      <c r="D3" t="s">
        <v>189</v>
      </c>
      <c r="E3" t="s">
        <v>880</v>
      </c>
      <c r="F3" t="s">
        <v>881</v>
      </c>
      <c r="G3" t="s">
        <v>882</v>
      </c>
    </row>
    <row r="4" spans="1:8">
      <c r="A4">
        <v>3</v>
      </c>
      <c r="B4" t="s">
        <v>188</v>
      </c>
      <c r="C4" t="s">
        <v>188</v>
      </c>
      <c r="D4" t="s">
        <v>189</v>
      </c>
      <c r="E4" t="s">
        <v>883</v>
      </c>
      <c r="F4" t="s">
        <v>884</v>
      </c>
      <c r="G4" t="s">
        <v>885</v>
      </c>
    </row>
    <row r="5" spans="1:8">
      <c r="A5">
        <v>4</v>
      </c>
      <c r="B5" t="s">
        <v>188</v>
      </c>
      <c r="C5" t="s">
        <v>188</v>
      </c>
      <c r="D5" t="s">
        <v>189</v>
      </c>
      <c r="E5" t="s">
        <v>886</v>
      </c>
      <c r="F5" t="s">
        <v>887</v>
      </c>
      <c r="G5" t="s">
        <v>885</v>
      </c>
    </row>
    <row r="6" spans="1:8">
      <c r="A6">
        <v>5</v>
      </c>
      <c r="B6" t="s">
        <v>188</v>
      </c>
      <c r="C6" t="s">
        <v>188</v>
      </c>
      <c r="D6" t="s">
        <v>189</v>
      </c>
      <c r="E6" t="s">
        <v>888</v>
      </c>
      <c r="F6" t="s">
        <v>889</v>
      </c>
      <c r="G6" t="s">
        <v>885</v>
      </c>
    </row>
    <row r="7" spans="1:8">
      <c r="A7">
        <v>6</v>
      </c>
      <c r="B7" t="s">
        <v>188</v>
      </c>
      <c r="C7" t="s">
        <v>504</v>
      </c>
      <c r="D7" t="s">
        <v>505</v>
      </c>
      <c r="E7" t="s">
        <v>877</v>
      </c>
      <c r="F7" t="s">
        <v>878</v>
      </c>
      <c r="G7" t="s">
        <v>879</v>
      </c>
    </row>
    <row r="8" spans="1:8">
      <c r="A8">
        <v>7</v>
      </c>
      <c r="B8" t="s">
        <v>188</v>
      </c>
      <c r="C8" t="s">
        <v>506</v>
      </c>
      <c r="D8" t="s">
        <v>507</v>
      </c>
      <c r="E8" t="s">
        <v>877</v>
      </c>
      <c r="F8" t="s">
        <v>878</v>
      </c>
      <c r="G8" t="s">
        <v>879</v>
      </c>
    </row>
    <row r="9" spans="1:8">
      <c r="A9">
        <v>8</v>
      </c>
      <c r="B9" t="s">
        <v>188</v>
      </c>
      <c r="C9" t="s">
        <v>190</v>
      </c>
      <c r="D9" t="s">
        <v>191</v>
      </c>
      <c r="E9" t="s">
        <v>877</v>
      </c>
      <c r="F9" t="s">
        <v>878</v>
      </c>
      <c r="G9" t="s">
        <v>879</v>
      </c>
    </row>
    <row r="10" spans="1:8">
      <c r="A10">
        <v>9</v>
      </c>
      <c r="B10" t="s">
        <v>188</v>
      </c>
      <c r="C10" t="s">
        <v>190</v>
      </c>
      <c r="D10" t="s">
        <v>191</v>
      </c>
      <c r="E10" t="s">
        <v>880</v>
      </c>
      <c r="F10" t="s">
        <v>881</v>
      </c>
      <c r="G10" t="s">
        <v>882</v>
      </c>
    </row>
    <row r="11" spans="1:8">
      <c r="A11">
        <v>10</v>
      </c>
      <c r="B11" t="s">
        <v>188</v>
      </c>
      <c r="C11" t="s">
        <v>190</v>
      </c>
      <c r="D11" t="s">
        <v>191</v>
      </c>
      <c r="E11" t="s">
        <v>883</v>
      </c>
      <c r="F11" t="s">
        <v>884</v>
      </c>
      <c r="G11" t="s">
        <v>885</v>
      </c>
    </row>
    <row r="12" spans="1:8">
      <c r="A12">
        <v>11</v>
      </c>
      <c r="B12" t="s">
        <v>188</v>
      </c>
      <c r="C12" t="s">
        <v>508</v>
      </c>
      <c r="D12" t="s">
        <v>509</v>
      </c>
      <c r="E12" t="s">
        <v>877</v>
      </c>
      <c r="F12" t="s">
        <v>878</v>
      </c>
      <c r="G12" t="s">
        <v>879</v>
      </c>
    </row>
    <row r="13" spans="1:8">
      <c r="A13">
        <v>12</v>
      </c>
      <c r="B13" t="s">
        <v>188</v>
      </c>
      <c r="C13" t="s">
        <v>510</v>
      </c>
      <c r="D13" t="s">
        <v>511</v>
      </c>
      <c r="E13" t="s">
        <v>877</v>
      </c>
      <c r="F13" t="s">
        <v>878</v>
      </c>
      <c r="G13" t="s">
        <v>879</v>
      </c>
    </row>
    <row r="14" spans="1:8">
      <c r="A14">
        <v>13</v>
      </c>
      <c r="B14" t="s">
        <v>188</v>
      </c>
      <c r="C14" t="s">
        <v>512</v>
      </c>
      <c r="D14" t="s">
        <v>513</v>
      </c>
      <c r="E14" t="s">
        <v>877</v>
      </c>
      <c r="F14" t="s">
        <v>878</v>
      </c>
      <c r="G14" t="s">
        <v>879</v>
      </c>
    </row>
    <row r="15" spans="1:8">
      <c r="A15">
        <v>14</v>
      </c>
      <c r="B15" t="s">
        <v>188</v>
      </c>
      <c r="C15" t="s">
        <v>514</v>
      </c>
      <c r="D15" t="s">
        <v>515</v>
      </c>
      <c r="E15" t="s">
        <v>877</v>
      </c>
      <c r="F15" t="s">
        <v>878</v>
      </c>
      <c r="G15" t="s">
        <v>879</v>
      </c>
    </row>
    <row r="16" spans="1:8">
      <c r="A16">
        <v>15</v>
      </c>
      <c r="B16" t="s">
        <v>188</v>
      </c>
      <c r="C16" t="s">
        <v>516</v>
      </c>
      <c r="D16" t="s">
        <v>517</v>
      </c>
      <c r="E16" t="s">
        <v>877</v>
      </c>
      <c r="F16" t="s">
        <v>878</v>
      </c>
      <c r="G16" t="s">
        <v>879</v>
      </c>
    </row>
    <row r="17" spans="1:7">
      <c r="A17">
        <v>16</v>
      </c>
      <c r="B17" t="s">
        <v>188</v>
      </c>
      <c r="C17" t="s">
        <v>518</v>
      </c>
      <c r="D17" t="s">
        <v>519</v>
      </c>
      <c r="E17" t="s">
        <v>877</v>
      </c>
      <c r="F17" t="s">
        <v>878</v>
      </c>
      <c r="G17" t="s">
        <v>879</v>
      </c>
    </row>
    <row r="18" spans="1:7">
      <c r="A18">
        <v>17</v>
      </c>
      <c r="B18" t="s">
        <v>188</v>
      </c>
      <c r="C18" t="s">
        <v>192</v>
      </c>
      <c r="D18" t="s">
        <v>193</v>
      </c>
      <c r="E18" t="s">
        <v>877</v>
      </c>
      <c r="F18" t="s">
        <v>878</v>
      </c>
      <c r="G18" t="s">
        <v>879</v>
      </c>
    </row>
    <row r="19" spans="1:7">
      <c r="A19">
        <v>18</v>
      </c>
      <c r="B19" t="s">
        <v>188</v>
      </c>
      <c r="C19" t="s">
        <v>192</v>
      </c>
      <c r="D19" t="s">
        <v>193</v>
      </c>
      <c r="E19" t="s">
        <v>886</v>
      </c>
      <c r="F19" t="s">
        <v>887</v>
      </c>
      <c r="G19" t="s">
        <v>885</v>
      </c>
    </row>
    <row r="20" spans="1:7">
      <c r="A20">
        <v>19</v>
      </c>
      <c r="B20" t="s">
        <v>188</v>
      </c>
      <c r="C20" t="s">
        <v>520</v>
      </c>
      <c r="D20" t="s">
        <v>521</v>
      </c>
      <c r="E20" t="s">
        <v>877</v>
      </c>
      <c r="F20" t="s">
        <v>878</v>
      </c>
      <c r="G20" t="s">
        <v>879</v>
      </c>
    </row>
    <row r="21" spans="1:7">
      <c r="A21">
        <v>20</v>
      </c>
      <c r="B21" t="s">
        <v>188</v>
      </c>
      <c r="C21" t="s">
        <v>522</v>
      </c>
      <c r="D21" t="s">
        <v>523</v>
      </c>
      <c r="E21" t="s">
        <v>877</v>
      </c>
      <c r="F21" t="s">
        <v>878</v>
      </c>
      <c r="G21" t="s">
        <v>879</v>
      </c>
    </row>
    <row r="22" spans="1:7">
      <c r="A22">
        <v>21</v>
      </c>
      <c r="B22" t="s">
        <v>188</v>
      </c>
      <c r="C22" t="s">
        <v>524</v>
      </c>
      <c r="D22" t="s">
        <v>525</v>
      </c>
      <c r="E22" t="s">
        <v>877</v>
      </c>
      <c r="F22" t="s">
        <v>878</v>
      </c>
      <c r="G22" t="s">
        <v>879</v>
      </c>
    </row>
    <row r="23" spans="1:7">
      <c r="A23">
        <v>22</v>
      </c>
      <c r="B23" t="s">
        <v>188</v>
      </c>
      <c r="C23" t="s">
        <v>526</v>
      </c>
      <c r="D23" t="s">
        <v>527</v>
      </c>
      <c r="E23" t="s">
        <v>877</v>
      </c>
      <c r="F23" t="s">
        <v>878</v>
      </c>
      <c r="G23" t="s">
        <v>879</v>
      </c>
    </row>
    <row r="24" spans="1:7">
      <c r="A24">
        <v>23</v>
      </c>
      <c r="B24" t="s">
        <v>188</v>
      </c>
      <c r="C24" t="s">
        <v>528</v>
      </c>
      <c r="D24" t="s">
        <v>529</v>
      </c>
      <c r="E24" t="s">
        <v>877</v>
      </c>
      <c r="F24" t="s">
        <v>878</v>
      </c>
      <c r="G24" t="s">
        <v>879</v>
      </c>
    </row>
    <row r="25" spans="1:7">
      <c r="A25">
        <v>24</v>
      </c>
      <c r="B25" t="s">
        <v>188</v>
      </c>
      <c r="C25" t="s">
        <v>530</v>
      </c>
      <c r="D25" t="s">
        <v>531</v>
      </c>
      <c r="E25" t="s">
        <v>877</v>
      </c>
      <c r="F25" t="s">
        <v>878</v>
      </c>
      <c r="G25" t="s">
        <v>879</v>
      </c>
    </row>
    <row r="26" spans="1:7">
      <c r="A26">
        <v>25</v>
      </c>
      <c r="B26" t="s">
        <v>188</v>
      </c>
      <c r="C26" t="s">
        <v>532</v>
      </c>
      <c r="D26" t="s">
        <v>533</v>
      </c>
      <c r="E26" t="s">
        <v>877</v>
      </c>
      <c r="F26" t="s">
        <v>878</v>
      </c>
      <c r="G26" t="s">
        <v>879</v>
      </c>
    </row>
    <row r="27" spans="1:7">
      <c r="A27">
        <v>26</v>
      </c>
      <c r="B27" t="s">
        <v>188</v>
      </c>
      <c r="C27" t="s">
        <v>534</v>
      </c>
      <c r="D27" t="s">
        <v>535</v>
      </c>
      <c r="E27" t="s">
        <v>877</v>
      </c>
      <c r="F27" t="s">
        <v>878</v>
      </c>
      <c r="G27" t="s">
        <v>879</v>
      </c>
    </row>
    <row r="28" spans="1:7">
      <c r="A28">
        <v>27</v>
      </c>
      <c r="B28" t="s">
        <v>188</v>
      </c>
      <c r="C28" t="s">
        <v>536</v>
      </c>
      <c r="D28" t="s">
        <v>537</v>
      </c>
      <c r="E28" t="s">
        <v>877</v>
      </c>
      <c r="F28" t="s">
        <v>878</v>
      </c>
      <c r="G28" t="s">
        <v>879</v>
      </c>
    </row>
    <row r="29" spans="1:7">
      <c r="A29">
        <v>28</v>
      </c>
      <c r="B29" t="s">
        <v>188</v>
      </c>
      <c r="C29" t="s">
        <v>538</v>
      </c>
      <c r="D29" t="s">
        <v>539</v>
      </c>
      <c r="E29" t="s">
        <v>877</v>
      </c>
      <c r="F29" t="s">
        <v>878</v>
      </c>
      <c r="G29" t="s">
        <v>879</v>
      </c>
    </row>
    <row r="30" spans="1:7">
      <c r="A30">
        <v>29</v>
      </c>
      <c r="B30" t="s">
        <v>188</v>
      </c>
      <c r="C30" t="s">
        <v>194</v>
      </c>
      <c r="D30" t="s">
        <v>195</v>
      </c>
      <c r="E30" t="s">
        <v>877</v>
      </c>
      <c r="F30" t="s">
        <v>878</v>
      </c>
      <c r="G30" t="s">
        <v>879</v>
      </c>
    </row>
    <row r="31" spans="1:7">
      <c r="A31">
        <v>30</v>
      </c>
      <c r="B31" t="s">
        <v>188</v>
      </c>
      <c r="C31" t="s">
        <v>194</v>
      </c>
      <c r="D31" t="s">
        <v>195</v>
      </c>
      <c r="E31" t="s">
        <v>888</v>
      </c>
      <c r="F31" t="s">
        <v>889</v>
      </c>
      <c r="G31" t="s">
        <v>885</v>
      </c>
    </row>
    <row r="32" spans="1:7">
      <c r="A32">
        <v>31</v>
      </c>
      <c r="B32" t="s">
        <v>188</v>
      </c>
      <c r="C32" t="s">
        <v>540</v>
      </c>
      <c r="D32" t="s">
        <v>541</v>
      </c>
      <c r="E32" t="s">
        <v>877</v>
      </c>
      <c r="F32" t="s">
        <v>878</v>
      </c>
      <c r="G32" t="s">
        <v>879</v>
      </c>
    </row>
    <row r="33" spans="1:7">
      <c r="A33">
        <v>32</v>
      </c>
      <c r="B33" t="s">
        <v>196</v>
      </c>
      <c r="C33" t="s">
        <v>542</v>
      </c>
      <c r="D33" t="s">
        <v>543</v>
      </c>
      <c r="E33" t="s">
        <v>890</v>
      </c>
      <c r="F33" t="s">
        <v>891</v>
      </c>
      <c r="G33" t="s">
        <v>892</v>
      </c>
    </row>
    <row r="34" spans="1:7">
      <c r="A34">
        <v>33</v>
      </c>
      <c r="B34" t="s">
        <v>196</v>
      </c>
      <c r="C34" t="s">
        <v>196</v>
      </c>
      <c r="D34" t="s">
        <v>197</v>
      </c>
      <c r="E34" t="s">
        <v>890</v>
      </c>
      <c r="F34" t="s">
        <v>891</v>
      </c>
      <c r="G34" t="s">
        <v>892</v>
      </c>
    </row>
    <row r="35" spans="1:7">
      <c r="A35">
        <v>34</v>
      </c>
      <c r="B35" t="s">
        <v>196</v>
      </c>
      <c r="C35" t="s">
        <v>196</v>
      </c>
      <c r="D35" t="s">
        <v>197</v>
      </c>
      <c r="E35" t="s">
        <v>893</v>
      </c>
      <c r="F35" t="s">
        <v>894</v>
      </c>
      <c r="G35" t="s">
        <v>895</v>
      </c>
    </row>
    <row r="36" spans="1:7">
      <c r="A36">
        <v>35</v>
      </c>
      <c r="B36" t="s">
        <v>196</v>
      </c>
      <c r="C36" t="s">
        <v>196</v>
      </c>
      <c r="D36" t="s">
        <v>197</v>
      </c>
      <c r="E36" t="s">
        <v>896</v>
      </c>
      <c r="F36" t="s">
        <v>897</v>
      </c>
      <c r="G36" t="s">
        <v>895</v>
      </c>
    </row>
    <row r="37" spans="1:7">
      <c r="A37">
        <v>36</v>
      </c>
      <c r="B37" t="s">
        <v>196</v>
      </c>
      <c r="C37" t="s">
        <v>544</v>
      </c>
      <c r="D37" t="s">
        <v>545</v>
      </c>
      <c r="E37" t="s">
        <v>890</v>
      </c>
      <c r="F37" t="s">
        <v>891</v>
      </c>
      <c r="G37" t="s">
        <v>892</v>
      </c>
    </row>
    <row r="38" spans="1:7">
      <c r="A38">
        <v>37</v>
      </c>
      <c r="B38" t="s">
        <v>196</v>
      </c>
      <c r="C38" t="s">
        <v>546</v>
      </c>
      <c r="D38" t="s">
        <v>547</v>
      </c>
      <c r="E38" t="s">
        <v>890</v>
      </c>
      <c r="F38" t="s">
        <v>891</v>
      </c>
      <c r="G38" t="s">
        <v>892</v>
      </c>
    </row>
    <row r="39" spans="1:7">
      <c r="A39">
        <v>38</v>
      </c>
      <c r="B39" t="s">
        <v>196</v>
      </c>
      <c r="C39" t="s">
        <v>198</v>
      </c>
      <c r="D39" t="s">
        <v>199</v>
      </c>
      <c r="E39" t="s">
        <v>890</v>
      </c>
      <c r="F39" t="s">
        <v>891</v>
      </c>
      <c r="G39" t="s">
        <v>892</v>
      </c>
    </row>
    <row r="40" spans="1:7">
      <c r="A40">
        <v>39</v>
      </c>
      <c r="B40" t="s">
        <v>196</v>
      </c>
      <c r="C40" t="s">
        <v>548</v>
      </c>
      <c r="D40" t="s">
        <v>549</v>
      </c>
      <c r="E40" t="s">
        <v>890</v>
      </c>
      <c r="F40" t="s">
        <v>891</v>
      </c>
      <c r="G40" t="s">
        <v>892</v>
      </c>
    </row>
    <row r="41" spans="1:7">
      <c r="A41">
        <v>40</v>
      </c>
      <c r="B41" t="s">
        <v>196</v>
      </c>
      <c r="C41" t="s">
        <v>550</v>
      </c>
      <c r="D41" t="s">
        <v>551</v>
      </c>
      <c r="E41" t="s">
        <v>890</v>
      </c>
      <c r="F41" t="s">
        <v>891</v>
      </c>
      <c r="G41" t="s">
        <v>892</v>
      </c>
    </row>
    <row r="42" spans="1:7">
      <c r="A42">
        <v>41</v>
      </c>
      <c r="B42" t="s">
        <v>196</v>
      </c>
      <c r="C42" t="s">
        <v>552</v>
      </c>
      <c r="D42" t="s">
        <v>553</v>
      </c>
      <c r="E42" t="s">
        <v>890</v>
      </c>
      <c r="F42" t="s">
        <v>891</v>
      </c>
      <c r="G42" t="s">
        <v>892</v>
      </c>
    </row>
    <row r="43" spans="1:7">
      <c r="A43">
        <v>42</v>
      </c>
      <c r="B43" t="s">
        <v>196</v>
      </c>
      <c r="C43" t="s">
        <v>200</v>
      </c>
      <c r="D43" t="s">
        <v>201</v>
      </c>
      <c r="E43" t="s">
        <v>890</v>
      </c>
      <c r="F43" t="s">
        <v>891</v>
      </c>
      <c r="G43" t="s">
        <v>892</v>
      </c>
    </row>
    <row r="44" spans="1:7">
      <c r="A44">
        <v>43</v>
      </c>
      <c r="B44" t="s">
        <v>196</v>
      </c>
      <c r="C44" t="s">
        <v>200</v>
      </c>
      <c r="D44" t="s">
        <v>201</v>
      </c>
      <c r="E44" t="s">
        <v>893</v>
      </c>
      <c r="F44" t="s">
        <v>894</v>
      </c>
      <c r="G44" t="s">
        <v>895</v>
      </c>
    </row>
    <row r="45" spans="1:7">
      <c r="A45">
        <v>44</v>
      </c>
      <c r="B45" t="s">
        <v>196</v>
      </c>
      <c r="C45" t="s">
        <v>200</v>
      </c>
      <c r="D45" t="s">
        <v>201</v>
      </c>
      <c r="E45" t="s">
        <v>896</v>
      </c>
      <c r="F45" t="s">
        <v>897</v>
      </c>
      <c r="G45" t="s">
        <v>895</v>
      </c>
    </row>
    <row r="46" spans="1:7">
      <c r="A46">
        <v>45</v>
      </c>
      <c r="B46" t="s">
        <v>196</v>
      </c>
      <c r="C46" t="s">
        <v>554</v>
      </c>
      <c r="D46" t="s">
        <v>555</v>
      </c>
      <c r="E46" t="s">
        <v>890</v>
      </c>
      <c r="F46" t="s">
        <v>891</v>
      </c>
      <c r="G46" t="s">
        <v>892</v>
      </c>
    </row>
    <row r="47" spans="1:7">
      <c r="A47">
        <v>46</v>
      </c>
      <c r="B47" t="s">
        <v>196</v>
      </c>
      <c r="C47" t="s">
        <v>556</v>
      </c>
      <c r="D47" t="s">
        <v>557</v>
      </c>
      <c r="E47" t="s">
        <v>890</v>
      </c>
      <c r="F47" t="s">
        <v>891</v>
      </c>
      <c r="G47" t="s">
        <v>892</v>
      </c>
    </row>
    <row r="48" spans="1:7">
      <c r="A48">
        <v>47</v>
      </c>
      <c r="B48" t="s">
        <v>196</v>
      </c>
      <c r="C48" t="s">
        <v>558</v>
      </c>
      <c r="D48" t="s">
        <v>559</v>
      </c>
      <c r="E48" t="s">
        <v>890</v>
      </c>
      <c r="F48" t="s">
        <v>891</v>
      </c>
      <c r="G48" t="s">
        <v>892</v>
      </c>
    </row>
    <row r="49" spans="1:7">
      <c r="A49">
        <v>48</v>
      </c>
      <c r="B49" t="s">
        <v>196</v>
      </c>
      <c r="C49" t="s">
        <v>560</v>
      </c>
      <c r="D49" t="s">
        <v>561</v>
      </c>
      <c r="E49" t="s">
        <v>890</v>
      </c>
      <c r="F49" t="s">
        <v>891</v>
      </c>
      <c r="G49" t="s">
        <v>892</v>
      </c>
    </row>
    <row r="50" spans="1:7">
      <c r="A50">
        <v>49</v>
      </c>
      <c r="B50" t="s">
        <v>196</v>
      </c>
      <c r="C50" t="s">
        <v>562</v>
      </c>
      <c r="D50" t="s">
        <v>563</v>
      </c>
      <c r="E50" t="s">
        <v>890</v>
      </c>
      <c r="F50" t="s">
        <v>891</v>
      </c>
      <c r="G50" t="s">
        <v>892</v>
      </c>
    </row>
    <row r="51" spans="1:7">
      <c r="A51">
        <v>50</v>
      </c>
      <c r="B51" t="s">
        <v>196</v>
      </c>
      <c r="C51" t="s">
        <v>564</v>
      </c>
      <c r="D51" t="s">
        <v>565</v>
      </c>
      <c r="E51" t="s">
        <v>890</v>
      </c>
      <c r="F51" t="s">
        <v>891</v>
      </c>
      <c r="G51" t="s">
        <v>892</v>
      </c>
    </row>
    <row r="52" spans="1:7">
      <c r="A52">
        <v>51</v>
      </c>
      <c r="B52" t="s">
        <v>196</v>
      </c>
      <c r="C52" t="s">
        <v>566</v>
      </c>
      <c r="D52" t="s">
        <v>567</v>
      </c>
      <c r="E52" t="s">
        <v>890</v>
      </c>
      <c r="F52" t="s">
        <v>891</v>
      </c>
      <c r="G52" t="s">
        <v>892</v>
      </c>
    </row>
    <row r="53" spans="1:7">
      <c r="A53">
        <v>52</v>
      </c>
      <c r="B53" t="s">
        <v>196</v>
      </c>
      <c r="C53" t="s">
        <v>568</v>
      </c>
      <c r="D53" t="s">
        <v>569</v>
      </c>
      <c r="E53" t="s">
        <v>890</v>
      </c>
      <c r="F53" t="s">
        <v>891</v>
      </c>
      <c r="G53" t="s">
        <v>892</v>
      </c>
    </row>
    <row r="54" spans="1:7">
      <c r="A54">
        <v>53</v>
      </c>
      <c r="B54" t="s">
        <v>196</v>
      </c>
      <c r="C54" t="s">
        <v>570</v>
      </c>
      <c r="D54" t="s">
        <v>571</v>
      </c>
      <c r="E54" t="s">
        <v>890</v>
      </c>
      <c r="F54" t="s">
        <v>891</v>
      </c>
      <c r="G54" t="s">
        <v>892</v>
      </c>
    </row>
    <row r="55" spans="1:7">
      <c r="A55">
        <v>54</v>
      </c>
      <c r="B55" t="s">
        <v>196</v>
      </c>
      <c r="C55" t="s">
        <v>572</v>
      </c>
      <c r="D55" t="s">
        <v>573</v>
      </c>
      <c r="E55" t="s">
        <v>890</v>
      </c>
      <c r="F55" t="s">
        <v>891</v>
      </c>
      <c r="G55" t="s">
        <v>892</v>
      </c>
    </row>
    <row r="56" spans="1:7">
      <c r="A56">
        <v>55</v>
      </c>
      <c r="B56" t="s">
        <v>196</v>
      </c>
      <c r="C56" t="s">
        <v>574</v>
      </c>
      <c r="D56" t="s">
        <v>575</v>
      </c>
      <c r="E56" t="s">
        <v>890</v>
      </c>
      <c r="F56" t="s">
        <v>891</v>
      </c>
      <c r="G56" t="s">
        <v>892</v>
      </c>
    </row>
    <row r="57" spans="1:7">
      <c r="A57">
        <v>56</v>
      </c>
      <c r="B57" t="s">
        <v>196</v>
      </c>
      <c r="C57" t="s">
        <v>576</v>
      </c>
      <c r="D57" t="s">
        <v>577</v>
      </c>
      <c r="E57" t="s">
        <v>890</v>
      </c>
      <c r="F57" t="s">
        <v>891</v>
      </c>
      <c r="G57" t="s">
        <v>892</v>
      </c>
    </row>
    <row r="58" spans="1:7">
      <c r="A58">
        <v>57</v>
      </c>
      <c r="B58" t="s">
        <v>196</v>
      </c>
      <c r="C58" t="s">
        <v>578</v>
      </c>
      <c r="D58" t="s">
        <v>579</v>
      </c>
      <c r="E58" t="s">
        <v>890</v>
      </c>
      <c r="F58" t="s">
        <v>891</v>
      </c>
      <c r="G58" t="s">
        <v>892</v>
      </c>
    </row>
    <row r="59" spans="1:7">
      <c r="A59">
        <v>58</v>
      </c>
      <c r="B59" t="s">
        <v>196</v>
      </c>
      <c r="C59" t="s">
        <v>580</v>
      </c>
      <c r="D59" t="s">
        <v>581</v>
      </c>
      <c r="E59" t="s">
        <v>890</v>
      </c>
      <c r="F59" t="s">
        <v>891</v>
      </c>
      <c r="G59" t="s">
        <v>892</v>
      </c>
    </row>
    <row r="60" spans="1:7">
      <c r="A60">
        <v>59</v>
      </c>
      <c r="B60" t="s">
        <v>196</v>
      </c>
      <c r="C60" t="s">
        <v>582</v>
      </c>
      <c r="D60" t="s">
        <v>583</v>
      </c>
      <c r="E60" t="s">
        <v>890</v>
      </c>
      <c r="F60" t="s">
        <v>891</v>
      </c>
      <c r="G60" t="s">
        <v>892</v>
      </c>
    </row>
    <row r="61" spans="1:7">
      <c r="A61">
        <v>60</v>
      </c>
      <c r="B61" t="s">
        <v>196</v>
      </c>
      <c r="C61" t="s">
        <v>584</v>
      </c>
      <c r="D61" t="s">
        <v>585</v>
      </c>
      <c r="E61" t="s">
        <v>890</v>
      </c>
      <c r="F61" t="s">
        <v>891</v>
      </c>
      <c r="G61" t="s">
        <v>892</v>
      </c>
    </row>
    <row r="62" spans="1:7">
      <c r="A62">
        <v>61</v>
      </c>
      <c r="B62" t="s">
        <v>196</v>
      </c>
      <c r="C62" t="s">
        <v>586</v>
      </c>
      <c r="D62" t="s">
        <v>587</v>
      </c>
      <c r="E62" t="s">
        <v>890</v>
      </c>
      <c r="F62" t="s">
        <v>891</v>
      </c>
      <c r="G62" t="s">
        <v>892</v>
      </c>
    </row>
    <row r="63" spans="1:7">
      <c r="A63">
        <v>62</v>
      </c>
      <c r="B63" t="s">
        <v>196</v>
      </c>
      <c r="C63" t="s">
        <v>588</v>
      </c>
      <c r="D63" t="s">
        <v>589</v>
      </c>
      <c r="E63" t="s">
        <v>890</v>
      </c>
      <c r="F63" t="s">
        <v>891</v>
      </c>
      <c r="G63" t="s">
        <v>892</v>
      </c>
    </row>
    <row r="64" spans="1:7">
      <c r="A64">
        <v>63</v>
      </c>
      <c r="B64" t="s">
        <v>196</v>
      </c>
      <c r="C64" t="s">
        <v>590</v>
      </c>
      <c r="D64" t="s">
        <v>591</v>
      </c>
      <c r="E64" t="s">
        <v>890</v>
      </c>
      <c r="F64" t="s">
        <v>891</v>
      </c>
      <c r="G64" t="s">
        <v>892</v>
      </c>
    </row>
    <row r="65" spans="1:7">
      <c r="A65">
        <v>64</v>
      </c>
      <c r="B65" t="s">
        <v>196</v>
      </c>
      <c r="C65" t="s">
        <v>898</v>
      </c>
      <c r="D65" t="s">
        <v>203</v>
      </c>
      <c r="E65" t="s">
        <v>890</v>
      </c>
      <c r="F65" t="s">
        <v>891</v>
      </c>
      <c r="G65" t="s">
        <v>892</v>
      </c>
    </row>
    <row r="66" spans="1:7">
      <c r="A66">
        <v>65</v>
      </c>
      <c r="B66" t="s">
        <v>196</v>
      </c>
      <c r="C66" t="s">
        <v>898</v>
      </c>
      <c r="D66" t="s">
        <v>203</v>
      </c>
      <c r="E66" t="s">
        <v>896</v>
      </c>
      <c r="F66" t="s">
        <v>897</v>
      </c>
      <c r="G66" t="s">
        <v>895</v>
      </c>
    </row>
    <row r="67" spans="1:7">
      <c r="A67">
        <v>66</v>
      </c>
      <c r="B67" t="s">
        <v>204</v>
      </c>
      <c r="C67" t="s">
        <v>204</v>
      </c>
      <c r="D67" t="s">
        <v>205</v>
      </c>
      <c r="E67" t="s">
        <v>899</v>
      </c>
      <c r="F67" t="s">
        <v>900</v>
      </c>
      <c r="G67" t="s">
        <v>901</v>
      </c>
    </row>
    <row r="68" spans="1:7">
      <c r="A68">
        <v>67</v>
      </c>
      <c r="B68" t="s">
        <v>204</v>
      </c>
      <c r="C68" t="s">
        <v>204</v>
      </c>
      <c r="D68" t="s">
        <v>205</v>
      </c>
      <c r="E68" t="s">
        <v>877</v>
      </c>
      <c r="F68" t="s">
        <v>878</v>
      </c>
      <c r="G68" t="s">
        <v>879</v>
      </c>
    </row>
    <row r="69" spans="1:7">
      <c r="A69">
        <v>68</v>
      </c>
      <c r="B69" t="s">
        <v>204</v>
      </c>
      <c r="C69" t="s">
        <v>902</v>
      </c>
      <c r="D69" t="s">
        <v>206</v>
      </c>
      <c r="E69" t="s">
        <v>899</v>
      </c>
      <c r="F69" t="s">
        <v>900</v>
      </c>
      <c r="G69" t="s">
        <v>901</v>
      </c>
    </row>
    <row r="70" spans="1:7">
      <c r="A70">
        <v>69</v>
      </c>
      <c r="B70" t="s">
        <v>204</v>
      </c>
      <c r="C70" t="s">
        <v>902</v>
      </c>
      <c r="D70" t="s">
        <v>206</v>
      </c>
      <c r="E70" t="s">
        <v>877</v>
      </c>
      <c r="F70" t="s">
        <v>878</v>
      </c>
      <c r="G70" t="s">
        <v>879</v>
      </c>
    </row>
    <row r="71" spans="1:7">
      <c r="A71">
        <v>70</v>
      </c>
      <c r="B71" t="s">
        <v>207</v>
      </c>
      <c r="C71" t="s">
        <v>207</v>
      </c>
      <c r="D71" t="s">
        <v>208</v>
      </c>
      <c r="E71" t="s">
        <v>903</v>
      </c>
      <c r="F71" t="s">
        <v>904</v>
      </c>
      <c r="G71" t="s">
        <v>905</v>
      </c>
    </row>
    <row r="72" spans="1:7">
      <c r="A72">
        <v>71</v>
      </c>
      <c r="B72" t="s">
        <v>207</v>
      </c>
      <c r="C72" t="s">
        <v>207</v>
      </c>
      <c r="D72" t="s">
        <v>208</v>
      </c>
      <c r="E72" t="s">
        <v>906</v>
      </c>
      <c r="F72" t="s">
        <v>907</v>
      </c>
      <c r="G72" t="s">
        <v>905</v>
      </c>
    </row>
    <row r="73" spans="1:7">
      <c r="A73">
        <v>72</v>
      </c>
      <c r="B73" t="s">
        <v>207</v>
      </c>
      <c r="C73" t="s">
        <v>207</v>
      </c>
      <c r="D73" t="s">
        <v>208</v>
      </c>
      <c r="E73" t="s">
        <v>908</v>
      </c>
      <c r="F73" t="s">
        <v>909</v>
      </c>
      <c r="G73" t="s">
        <v>905</v>
      </c>
    </row>
    <row r="74" spans="1:7">
      <c r="A74">
        <v>73</v>
      </c>
      <c r="B74" t="s">
        <v>207</v>
      </c>
      <c r="C74" t="s">
        <v>209</v>
      </c>
      <c r="D74" t="s">
        <v>210</v>
      </c>
      <c r="E74" t="s">
        <v>903</v>
      </c>
      <c r="F74" t="s">
        <v>904</v>
      </c>
      <c r="G74" t="s">
        <v>905</v>
      </c>
    </row>
    <row r="75" spans="1:7">
      <c r="A75">
        <v>74</v>
      </c>
      <c r="B75" t="s">
        <v>207</v>
      </c>
      <c r="C75" t="s">
        <v>209</v>
      </c>
      <c r="D75" t="s">
        <v>210</v>
      </c>
      <c r="E75" t="s">
        <v>906</v>
      </c>
      <c r="F75" t="s">
        <v>907</v>
      </c>
      <c r="G75" t="s">
        <v>905</v>
      </c>
    </row>
    <row r="76" spans="1:7">
      <c r="A76">
        <v>75</v>
      </c>
      <c r="B76" t="s">
        <v>207</v>
      </c>
      <c r="C76" t="s">
        <v>209</v>
      </c>
      <c r="D76" t="s">
        <v>210</v>
      </c>
      <c r="E76" t="s">
        <v>908</v>
      </c>
      <c r="F76" t="s">
        <v>909</v>
      </c>
      <c r="G76" t="s">
        <v>905</v>
      </c>
    </row>
    <row r="77" spans="1:7">
      <c r="A77">
        <v>76</v>
      </c>
      <c r="B77" t="s">
        <v>211</v>
      </c>
      <c r="C77" t="s">
        <v>211</v>
      </c>
      <c r="D77" t="s">
        <v>212</v>
      </c>
      <c r="E77" t="s">
        <v>910</v>
      </c>
      <c r="F77" t="s">
        <v>911</v>
      </c>
      <c r="G77" t="s">
        <v>912</v>
      </c>
    </row>
    <row r="78" spans="1:7">
      <c r="A78">
        <v>77</v>
      </c>
      <c r="B78" t="s">
        <v>211</v>
      </c>
      <c r="C78" t="s">
        <v>913</v>
      </c>
      <c r="D78" t="s">
        <v>213</v>
      </c>
      <c r="E78" t="s">
        <v>910</v>
      </c>
      <c r="F78" t="s">
        <v>911</v>
      </c>
      <c r="G78" t="s">
        <v>912</v>
      </c>
    </row>
    <row r="79" spans="1:7">
      <c r="A79">
        <v>78</v>
      </c>
      <c r="B79" t="s">
        <v>214</v>
      </c>
      <c r="C79" t="s">
        <v>214</v>
      </c>
      <c r="D79" t="s">
        <v>215</v>
      </c>
      <c r="E79" t="s">
        <v>914</v>
      </c>
      <c r="F79" t="s">
        <v>915</v>
      </c>
      <c r="G79" t="s">
        <v>916</v>
      </c>
    </row>
    <row r="80" spans="1:7">
      <c r="A80">
        <v>79</v>
      </c>
      <c r="B80" t="s">
        <v>214</v>
      </c>
      <c r="C80" t="s">
        <v>216</v>
      </c>
      <c r="D80" t="s">
        <v>217</v>
      </c>
      <c r="E80" t="s">
        <v>914</v>
      </c>
      <c r="F80" t="s">
        <v>915</v>
      </c>
      <c r="G80" t="s">
        <v>916</v>
      </c>
    </row>
    <row r="81" spans="1:7">
      <c r="A81">
        <v>80</v>
      </c>
      <c r="B81" t="s">
        <v>218</v>
      </c>
      <c r="C81" t="s">
        <v>218</v>
      </c>
      <c r="D81" t="s">
        <v>219</v>
      </c>
      <c r="E81" t="s">
        <v>917</v>
      </c>
      <c r="F81" t="s">
        <v>918</v>
      </c>
      <c r="G81" t="s">
        <v>919</v>
      </c>
    </row>
    <row r="82" spans="1:7">
      <c r="A82">
        <v>81</v>
      </c>
      <c r="B82" t="s">
        <v>218</v>
      </c>
      <c r="C82" t="s">
        <v>218</v>
      </c>
      <c r="D82" t="s">
        <v>219</v>
      </c>
      <c r="E82" t="s">
        <v>920</v>
      </c>
      <c r="F82" t="s">
        <v>921</v>
      </c>
      <c r="G82" t="s">
        <v>919</v>
      </c>
    </row>
    <row r="83" spans="1:7">
      <c r="A83">
        <v>82</v>
      </c>
      <c r="B83" t="s">
        <v>218</v>
      </c>
      <c r="C83" t="s">
        <v>218</v>
      </c>
      <c r="D83" t="s">
        <v>219</v>
      </c>
      <c r="E83" t="s">
        <v>896</v>
      </c>
      <c r="F83" t="s">
        <v>897</v>
      </c>
      <c r="G83" t="s">
        <v>895</v>
      </c>
    </row>
    <row r="84" spans="1:7">
      <c r="A84">
        <v>83</v>
      </c>
      <c r="B84" t="s">
        <v>218</v>
      </c>
      <c r="C84" t="s">
        <v>218</v>
      </c>
      <c r="D84" t="s">
        <v>219</v>
      </c>
      <c r="E84" t="s">
        <v>922</v>
      </c>
      <c r="F84" t="s">
        <v>923</v>
      </c>
      <c r="G84" t="s">
        <v>919</v>
      </c>
    </row>
    <row r="85" spans="1:7">
      <c r="A85">
        <v>84</v>
      </c>
      <c r="B85" t="s">
        <v>218</v>
      </c>
      <c r="C85" t="s">
        <v>218</v>
      </c>
      <c r="D85" t="s">
        <v>219</v>
      </c>
      <c r="E85" t="s">
        <v>924</v>
      </c>
      <c r="F85" t="s">
        <v>925</v>
      </c>
      <c r="G85" t="s">
        <v>919</v>
      </c>
    </row>
    <row r="86" spans="1:7">
      <c r="A86">
        <v>85</v>
      </c>
      <c r="B86" t="s">
        <v>218</v>
      </c>
      <c r="C86" t="s">
        <v>218</v>
      </c>
      <c r="D86" t="s">
        <v>219</v>
      </c>
      <c r="E86" t="s">
        <v>926</v>
      </c>
      <c r="F86" t="s">
        <v>927</v>
      </c>
      <c r="G86" t="s">
        <v>919</v>
      </c>
    </row>
    <row r="87" spans="1:7">
      <c r="A87">
        <v>86</v>
      </c>
      <c r="B87" t="s">
        <v>218</v>
      </c>
      <c r="C87" t="s">
        <v>218</v>
      </c>
      <c r="D87" t="s">
        <v>219</v>
      </c>
      <c r="E87" t="s">
        <v>928</v>
      </c>
      <c r="F87" t="s">
        <v>929</v>
      </c>
      <c r="G87" t="s">
        <v>919</v>
      </c>
    </row>
    <row r="88" spans="1:7">
      <c r="A88">
        <v>87</v>
      </c>
      <c r="B88" t="s">
        <v>218</v>
      </c>
      <c r="C88" t="s">
        <v>218</v>
      </c>
      <c r="D88" t="s">
        <v>219</v>
      </c>
      <c r="E88" t="s">
        <v>930</v>
      </c>
      <c r="F88" t="s">
        <v>931</v>
      </c>
      <c r="G88" t="s">
        <v>919</v>
      </c>
    </row>
    <row r="89" spans="1:7">
      <c r="A89">
        <v>88</v>
      </c>
      <c r="B89" t="s">
        <v>218</v>
      </c>
      <c r="C89" t="s">
        <v>218</v>
      </c>
      <c r="D89" t="s">
        <v>219</v>
      </c>
      <c r="E89" t="s">
        <v>932</v>
      </c>
      <c r="F89" t="s">
        <v>933</v>
      </c>
      <c r="G89" t="s">
        <v>919</v>
      </c>
    </row>
    <row r="90" spans="1:7">
      <c r="A90">
        <v>89</v>
      </c>
      <c r="B90" t="s">
        <v>218</v>
      </c>
      <c r="C90" t="s">
        <v>218</v>
      </c>
      <c r="D90" t="s">
        <v>219</v>
      </c>
      <c r="E90" t="s">
        <v>934</v>
      </c>
      <c r="F90" t="s">
        <v>935</v>
      </c>
      <c r="G90" t="s">
        <v>919</v>
      </c>
    </row>
    <row r="91" spans="1:7">
      <c r="A91">
        <v>90</v>
      </c>
      <c r="B91" t="s">
        <v>218</v>
      </c>
      <c r="C91" t="s">
        <v>218</v>
      </c>
      <c r="D91" t="s">
        <v>219</v>
      </c>
      <c r="E91" t="s">
        <v>936</v>
      </c>
      <c r="F91" t="s">
        <v>937</v>
      </c>
      <c r="G91" t="s">
        <v>919</v>
      </c>
    </row>
    <row r="92" spans="1:7">
      <c r="A92">
        <v>91</v>
      </c>
      <c r="B92" t="s">
        <v>218</v>
      </c>
      <c r="C92" t="s">
        <v>218</v>
      </c>
      <c r="D92" t="s">
        <v>219</v>
      </c>
      <c r="E92" t="s">
        <v>938</v>
      </c>
      <c r="F92" t="s">
        <v>939</v>
      </c>
      <c r="G92" t="s">
        <v>919</v>
      </c>
    </row>
    <row r="93" spans="1:7">
      <c r="A93">
        <v>92</v>
      </c>
      <c r="B93" t="s">
        <v>218</v>
      </c>
      <c r="C93" t="s">
        <v>220</v>
      </c>
      <c r="D93" t="s">
        <v>221</v>
      </c>
      <c r="E93" t="s">
        <v>924</v>
      </c>
      <c r="F93" t="s">
        <v>925</v>
      </c>
      <c r="G93" t="s">
        <v>919</v>
      </c>
    </row>
    <row r="94" spans="1:7">
      <c r="A94">
        <v>93</v>
      </c>
      <c r="B94" t="s">
        <v>218</v>
      </c>
      <c r="C94" t="s">
        <v>222</v>
      </c>
      <c r="D94" t="s">
        <v>223</v>
      </c>
      <c r="E94" t="s">
        <v>922</v>
      </c>
      <c r="F94" t="s">
        <v>923</v>
      </c>
      <c r="G94" t="s">
        <v>919</v>
      </c>
    </row>
    <row r="95" spans="1:7">
      <c r="A95">
        <v>94</v>
      </c>
      <c r="B95" t="s">
        <v>218</v>
      </c>
      <c r="C95" t="s">
        <v>224</v>
      </c>
      <c r="D95" t="s">
        <v>225</v>
      </c>
      <c r="E95" t="s">
        <v>922</v>
      </c>
      <c r="F95" t="s">
        <v>923</v>
      </c>
      <c r="G95" t="s">
        <v>919</v>
      </c>
    </row>
    <row r="96" spans="1:7">
      <c r="A96">
        <v>95</v>
      </c>
      <c r="B96" t="s">
        <v>218</v>
      </c>
      <c r="C96" t="s">
        <v>226</v>
      </c>
      <c r="D96" t="s">
        <v>227</v>
      </c>
      <c r="E96" t="s">
        <v>917</v>
      </c>
      <c r="F96" t="s">
        <v>918</v>
      </c>
      <c r="G96" t="s">
        <v>919</v>
      </c>
    </row>
    <row r="97" spans="1:7">
      <c r="A97">
        <v>96</v>
      </c>
      <c r="B97" t="s">
        <v>218</v>
      </c>
      <c r="C97" t="s">
        <v>226</v>
      </c>
      <c r="D97" t="s">
        <v>227</v>
      </c>
      <c r="E97" t="s">
        <v>896</v>
      </c>
      <c r="F97" t="s">
        <v>897</v>
      </c>
      <c r="G97" t="s">
        <v>895</v>
      </c>
    </row>
    <row r="98" spans="1:7">
      <c r="A98">
        <v>97</v>
      </c>
      <c r="B98" t="s">
        <v>218</v>
      </c>
      <c r="C98" t="s">
        <v>226</v>
      </c>
      <c r="D98" t="s">
        <v>227</v>
      </c>
      <c r="E98" t="s">
        <v>938</v>
      </c>
      <c r="F98" t="s">
        <v>939</v>
      </c>
      <c r="G98" t="s">
        <v>919</v>
      </c>
    </row>
    <row r="99" spans="1:7">
      <c r="A99">
        <v>98</v>
      </c>
      <c r="B99" t="s">
        <v>218</v>
      </c>
      <c r="C99" t="s">
        <v>228</v>
      </c>
      <c r="D99" t="s">
        <v>229</v>
      </c>
      <c r="E99" t="s">
        <v>922</v>
      </c>
      <c r="F99" t="s">
        <v>923</v>
      </c>
      <c r="G99" t="s">
        <v>919</v>
      </c>
    </row>
    <row r="100" spans="1:7">
      <c r="A100">
        <v>99</v>
      </c>
      <c r="B100" t="s">
        <v>218</v>
      </c>
      <c r="C100" t="s">
        <v>230</v>
      </c>
      <c r="D100" t="s">
        <v>231</v>
      </c>
      <c r="E100" t="s">
        <v>922</v>
      </c>
      <c r="F100" t="s">
        <v>923</v>
      </c>
      <c r="G100" t="s">
        <v>919</v>
      </c>
    </row>
    <row r="101" spans="1:7">
      <c r="A101">
        <v>100</v>
      </c>
      <c r="B101" t="s">
        <v>218</v>
      </c>
      <c r="C101" t="s">
        <v>230</v>
      </c>
      <c r="D101" t="s">
        <v>231</v>
      </c>
      <c r="E101" t="s">
        <v>924</v>
      </c>
      <c r="F101" t="s">
        <v>925</v>
      </c>
      <c r="G101" t="s">
        <v>919</v>
      </c>
    </row>
    <row r="102" spans="1:7">
      <c r="A102">
        <v>101</v>
      </c>
      <c r="B102" t="s">
        <v>218</v>
      </c>
      <c r="C102" t="s">
        <v>592</v>
      </c>
      <c r="D102" t="s">
        <v>593</v>
      </c>
      <c r="E102" t="s">
        <v>922</v>
      </c>
      <c r="F102" t="s">
        <v>923</v>
      </c>
      <c r="G102" t="s">
        <v>919</v>
      </c>
    </row>
    <row r="103" spans="1:7">
      <c r="A103">
        <v>102</v>
      </c>
      <c r="B103" t="s">
        <v>218</v>
      </c>
      <c r="C103" t="s">
        <v>594</v>
      </c>
      <c r="D103" t="s">
        <v>595</v>
      </c>
      <c r="E103" t="s">
        <v>924</v>
      </c>
      <c r="F103" t="s">
        <v>925</v>
      </c>
      <c r="G103" t="s">
        <v>919</v>
      </c>
    </row>
    <row r="104" spans="1:7">
      <c r="A104">
        <v>103</v>
      </c>
      <c r="B104" t="s">
        <v>218</v>
      </c>
      <c r="C104" t="s">
        <v>596</v>
      </c>
      <c r="D104" t="s">
        <v>597</v>
      </c>
      <c r="E104" t="s">
        <v>926</v>
      </c>
      <c r="F104" t="s">
        <v>927</v>
      </c>
      <c r="G104" t="s">
        <v>919</v>
      </c>
    </row>
    <row r="105" spans="1:7">
      <c r="A105">
        <v>104</v>
      </c>
      <c r="B105" t="s">
        <v>218</v>
      </c>
      <c r="C105" t="s">
        <v>232</v>
      </c>
      <c r="D105" t="s">
        <v>233</v>
      </c>
      <c r="E105" t="s">
        <v>928</v>
      </c>
      <c r="F105" t="s">
        <v>929</v>
      </c>
      <c r="G105" t="s">
        <v>919</v>
      </c>
    </row>
    <row r="106" spans="1:7">
      <c r="A106">
        <v>105</v>
      </c>
      <c r="B106" t="s">
        <v>218</v>
      </c>
      <c r="C106" t="s">
        <v>234</v>
      </c>
      <c r="D106" t="s">
        <v>235</v>
      </c>
      <c r="E106" t="s">
        <v>930</v>
      </c>
      <c r="F106" t="s">
        <v>931</v>
      </c>
      <c r="G106" t="s">
        <v>919</v>
      </c>
    </row>
    <row r="107" spans="1:7">
      <c r="A107">
        <v>106</v>
      </c>
      <c r="B107" t="s">
        <v>218</v>
      </c>
      <c r="C107" t="s">
        <v>236</v>
      </c>
      <c r="D107" t="s">
        <v>237</v>
      </c>
      <c r="E107" t="s">
        <v>922</v>
      </c>
      <c r="F107" t="s">
        <v>923</v>
      </c>
      <c r="G107" t="s">
        <v>919</v>
      </c>
    </row>
    <row r="108" spans="1:7">
      <c r="A108">
        <v>107</v>
      </c>
      <c r="B108" t="s">
        <v>218</v>
      </c>
      <c r="C108" t="s">
        <v>238</v>
      </c>
      <c r="D108" t="s">
        <v>239</v>
      </c>
      <c r="E108" t="s">
        <v>932</v>
      </c>
      <c r="F108" t="s">
        <v>933</v>
      </c>
      <c r="G108" t="s">
        <v>919</v>
      </c>
    </row>
    <row r="109" spans="1:7">
      <c r="A109">
        <v>108</v>
      </c>
      <c r="B109" t="s">
        <v>218</v>
      </c>
      <c r="C109" t="s">
        <v>240</v>
      </c>
      <c r="D109" t="s">
        <v>241</v>
      </c>
      <c r="E109" t="s">
        <v>936</v>
      </c>
      <c r="F109" t="s">
        <v>937</v>
      </c>
      <c r="G109" t="s">
        <v>919</v>
      </c>
    </row>
    <row r="110" spans="1:7">
      <c r="A110">
        <v>109</v>
      </c>
      <c r="B110" t="s">
        <v>218</v>
      </c>
      <c r="C110" t="s">
        <v>242</v>
      </c>
      <c r="D110" t="s">
        <v>243</v>
      </c>
      <c r="E110" t="s">
        <v>920</v>
      </c>
      <c r="F110" t="s">
        <v>921</v>
      </c>
      <c r="G110" t="s">
        <v>919</v>
      </c>
    </row>
    <row r="111" spans="1:7">
      <c r="A111">
        <v>110</v>
      </c>
      <c r="B111" t="s">
        <v>218</v>
      </c>
      <c r="C111" t="s">
        <v>244</v>
      </c>
      <c r="D111" t="s">
        <v>245</v>
      </c>
      <c r="E111" t="s">
        <v>922</v>
      </c>
      <c r="F111" t="s">
        <v>923</v>
      </c>
      <c r="G111" t="s">
        <v>919</v>
      </c>
    </row>
    <row r="112" spans="1:7">
      <c r="A112">
        <v>111</v>
      </c>
      <c r="B112" t="s">
        <v>218</v>
      </c>
      <c r="C112" t="s">
        <v>246</v>
      </c>
      <c r="D112" t="s">
        <v>247</v>
      </c>
      <c r="E112" t="s">
        <v>924</v>
      </c>
      <c r="F112" t="s">
        <v>925</v>
      </c>
      <c r="G112" t="s">
        <v>919</v>
      </c>
    </row>
    <row r="113" spans="1:7">
      <c r="A113">
        <v>112</v>
      </c>
      <c r="B113" t="s">
        <v>218</v>
      </c>
      <c r="C113" t="s">
        <v>248</v>
      </c>
      <c r="D113" t="s">
        <v>249</v>
      </c>
      <c r="E113" t="s">
        <v>934</v>
      </c>
      <c r="F113" t="s">
        <v>935</v>
      </c>
      <c r="G113" t="s">
        <v>919</v>
      </c>
    </row>
    <row r="114" spans="1:7">
      <c r="A114">
        <v>113</v>
      </c>
      <c r="B114" t="s">
        <v>218</v>
      </c>
      <c r="C114" t="s">
        <v>250</v>
      </c>
      <c r="D114" t="s">
        <v>251</v>
      </c>
      <c r="E114" t="s">
        <v>924</v>
      </c>
      <c r="F114" t="s">
        <v>925</v>
      </c>
      <c r="G114" t="s">
        <v>919</v>
      </c>
    </row>
    <row r="115" spans="1:7">
      <c r="A115">
        <v>114</v>
      </c>
      <c r="B115" t="s">
        <v>252</v>
      </c>
      <c r="C115" t="s">
        <v>252</v>
      </c>
      <c r="D115" t="s">
        <v>253</v>
      </c>
      <c r="E115" t="s">
        <v>940</v>
      </c>
      <c r="F115" t="s">
        <v>941</v>
      </c>
      <c r="G115" t="s">
        <v>942</v>
      </c>
    </row>
    <row r="116" spans="1:7">
      <c r="A116">
        <v>115</v>
      </c>
      <c r="B116" t="s">
        <v>252</v>
      </c>
      <c r="C116" t="s">
        <v>943</v>
      </c>
      <c r="D116" t="s">
        <v>254</v>
      </c>
      <c r="E116" t="s">
        <v>940</v>
      </c>
      <c r="F116" t="s">
        <v>941</v>
      </c>
      <c r="G116" t="s">
        <v>942</v>
      </c>
    </row>
    <row r="117" spans="1:7">
      <c r="A117">
        <v>116</v>
      </c>
      <c r="B117" t="s">
        <v>255</v>
      </c>
      <c r="C117" t="s">
        <v>255</v>
      </c>
      <c r="D117" t="s">
        <v>256</v>
      </c>
      <c r="E117" t="s">
        <v>944</v>
      </c>
      <c r="F117" t="s">
        <v>945</v>
      </c>
      <c r="G117" t="s">
        <v>946</v>
      </c>
    </row>
    <row r="118" spans="1:7">
      <c r="A118">
        <v>117</v>
      </c>
      <c r="B118" t="s">
        <v>255</v>
      </c>
      <c r="C118" t="s">
        <v>257</v>
      </c>
      <c r="D118" t="s">
        <v>258</v>
      </c>
      <c r="E118" t="s">
        <v>944</v>
      </c>
      <c r="F118" t="s">
        <v>945</v>
      </c>
      <c r="G118" t="s">
        <v>946</v>
      </c>
    </row>
    <row r="119" spans="1:7">
      <c r="A119">
        <v>118</v>
      </c>
      <c r="B119" t="s">
        <v>259</v>
      </c>
      <c r="C119" t="s">
        <v>259</v>
      </c>
      <c r="D119" t="s">
        <v>260</v>
      </c>
      <c r="E119" t="s">
        <v>947</v>
      </c>
      <c r="F119" t="s">
        <v>948</v>
      </c>
      <c r="G119" t="s">
        <v>949</v>
      </c>
    </row>
    <row r="120" spans="1:7">
      <c r="A120">
        <v>119</v>
      </c>
      <c r="B120" t="s">
        <v>259</v>
      </c>
      <c r="C120" t="s">
        <v>261</v>
      </c>
      <c r="D120" t="s">
        <v>262</v>
      </c>
      <c r="E120" t="s">
        <v>947</v>
      </c>
      <c r="F120" t="s">
        <v>948</v>
      </c>
      <c r="G120" t="s">
        <v>949</v>
      </c>
    </row>
    <row r="121" spans="1:7">
      <c r="A121">
        <v>120</v>
      </c>
      <c r="B121" t="s">
        <v>263</v>
      </c>
      <c r="C121" t="s">
        <v>344</v>
      </c>
      <c r="D121" t="s">
        <v>598</v>
      </c>
      <c r="E121" t="s">
        <v>950</v>
      </c>
      <c r="F121" t="s">
        <v>951</v>
      </c>
      <c r="G121" t="s">
        <v>892</v>
      </c>
    </row>
    <row r="122" spans="1:7">
      <c r="A122">
        <v>121</v>
      </c>
      <c r="B122" t="s">
        <v>263</v>
      </c>
      <c r="C122" t="s">
        <v>263</v>
      </c>
      <c r="D122" t="s">
        <v>264</v>
      </c>
      <c r="E122" t="s">
        <v>952</v>
      </c>
      <c r="F122" t="s">
        <v>953</v>
      </c>
      <c r="G122" t="s">
        <v>954</v>
      </c>
    </row>
    <row r="123" spans="1:7">
      <c r="A123">
        <v>122</v>
      </c>
      <c r="B123" t="s">
        <v>263</v>
      </c>
      <c r="C123" t="s">
        <v>263</v>
      </c>
      <c r="D123" t="s">
        <v>264</v>
      </c>
      <c r="E123" t="s">
        <v>950</v>
      </c>
      <c r="F123" t="s">
        <v>951</v>
      </c>
      <c r="G123" t="s">
        <v>892</v>
      </c>
    </row>
    <row r="124" spans="1:7">
      <c r="A124">
        <v>123</v>
      </c>
      <c r="B124" t="s">
        <v>263</v>
      </c>
      <c r="C124" t="s">
        <v>265</v>
      </c>
      <c r="D124" t="s">
        <v>266</v>
      </c>
      <c r="E124" t="s">
        <v>952</v>
      </c>
      <c r="F124" t="s">
        <v>953</v>
      </c>
      <c r="G124" t="s">
        <v>954</v>
      </c>
    </row>
    <row r="125" spans="1:7">
      <c r="A125">
        <v>124</v>
      </c>
      <c r="B125" t="s">
        <v>263</v>
      </c>
      <c r="C125" t="s">
        <v>265</v>
      </c>
      <c r="D125" t="s">
        <v>266</v>
      </c>
      <c r="E125" t="s">
        <v>950</v>
      </c>
      <c r="F125" t="s">
        <v>951</v>
      </c>
      <c r="G125" t="s">
        <v>892</v>
      </c>
    </row>
    <row r="126" spans="1:7">
      <c r="A126">
        <v>125</v>
      </c>
      <c r="B126" t="s">
        <v>263</v>
      </c>
      <c r="C126" t="s">
        <v>599</v>
      </c>
      <c r="D126" t="s">
        <v>600</v>
      </c>
      <c r="E126" t="s">
        <v>950</v>
      </c>
      <c r="F126" t="s">
        <v>951</v>
      </c>
      <c r="G126" t="s">
        <v>892</v>
      </c>
    </row>
    <row r="127" spans="1:7">
      <c r="A127">
        <v>126</v>
      </c>
      <c r="B127" t="s">
        <v>263</v>
      </c>
      <c r="C127" t="s">
        <v>601</v>
      </c>
      <c r="D127" t="s">
        <v>602</v>
      </c>
      <c r="E127" t="s">
        <v>950</v>
      </c>
      <c r="F127" t="s">
        <v>951</v>
      </c>
      <c r="G127" t="s">
        <v>892</v>
      </c>
    </row>
    <row r="128" spans="1:7">
      <c r="A128">
        <v>127</v>
      </c>
      <c r="B128" t="s">
        <v>263</v>
      </c>
      <c r="C128" t="s">
        <v>267</v>
      </c>
      <c r="D128" t="s">
        <v>268</v>
      </c>
      <c r="E128" t="s">
        <v>950</v>
      </c>
      <c r="F128" t="s">
        <v>951</v>
      </c>
      <c r="G128" t="s">
        <v>892</v>
      </c>
    </row>
    <row r="129" spans="1:7">
      <c r="A129">
        <v>128</v>
      </c>
      <c r="B129" t="s">
        <v>263</v>
      </c>
      <c r="C129" t="s">
        <v>603</v>
      </c>
      <c r="D129" t="s">
        <v>604</v>
      </c>
      <c r="E129" t="s">
        <v>950</v>
      </c>
      <c r="F129" t="s">
        <v>951</v>
      </c>
      <c r="G129" t="s">
        <v>892</v>
      </c>
    </row>
    <row r="130" spans="1:7">
      <c r="A130">
        <v>129</v>
      </c>
      <c r="B130" t="s">
        <v>263</v>
      </c>
      <c r="C130" t="s">
        <v>605</v>
      </c>
      <c r="D130" t="s">
        <v>606</v>
      </c>
      <c r="E130" t="s">
        <v>950</v>
      </c>
      <c r="F130" t="s">
        <v>951</v>
      </c>
      <c r="G130" t="s">
        <v>892</v>
      </c>
    </row>
    <row r="131" spans="1:7">
      <c r="A131">
        <v>130</v>
      </c>
      <c r="B131" t="s">
        <v>263</v>
      </c>
      <c r="C131" t="s">
        <v>607</v>
      </c>
      <c r="D131" t="s">
        <v>608</v>
      </c>
      <c r="E131" t="s">
        <v>950</v>
      </c>
      <c r="F131" t="s">
        <v>951</v>
      </c>
      <c r="G131" t="s">
        <v>892</v>
      </c>
    </row>
    <row r="132" spans="1:7">
      <c r="A132">
        <v>131</v>
      </c>
      <c r="B132" t="s">
        <v>263</v>
      </c>
      <c r="C132" t="s">
        <v>609</v>
      </c>
      <c r="D132" t="s">
        <v>610</v>
      </c>
      <c r="E132" t="s">
        <v>950</v>
      </c>
      <c r="F132" t="s">
        <v>951</v>
      </c>
      <c r="G132" t="s">
        <v>892</v>
      </c>
    </row>
    <row r="133" spans="1:7">
      <c r="A133">
        <v>132</v>
      </c>
      <c r="B133" t="s">
        <v>263</v>
      </c>
      <c r="C133" t="s">
        <v>611</v>
      </c>
      <c r="D133" t="s">
        <v>612</v>
      </c>
      <c r="E133" t="s">
        <v>950</v>
      </c>
      <c r="F133" t="s">
        <v>951</v>
      </c>
      <c r="G133" t="s">
        <v>892</v>
      </c>
    </row>
    <row r="134" spans="1:7">
      <c r="A134">
        <v>133</v>
      </c>
      <c r="B134" t="s">
        <v>263</v>
      </c>
      <c r="C134" t="s">
        <v>613</v>
      </c>
      <c r="D134" t="s">
        <v>614</v>
      </c>
      <c r="E134" t="s">
        <v>950</v>
      </c>
      <c r="F134" t="s">
        <v>951</v>
      </c>
      <c r="G134" t="s">
        <v>892</v>
      </c>
    </row>
    <row r="135" spans="1:7">
      <c r="A135">
        <v>134</v>
      </c>
      <c r="B135" t="s">
        <v>263</v>
      </c>
      <c r="C135" t="s">
        <v>615</v>
      </c>
      <c r="D135" t="s">
        <v>616</v>
      </c>
      <c r="E135" t="s">
        <v>950</v>
      </c>
      <c r="F135" t="s">
        <v>951</v>
      </c>
      <c r="G135" t="s">
        <v>892</v>
      </c>
    </row>
    <row r="136" spans="1:7">
      <c r="A136">
        <v>135</v>
      </c>
      <c r="B136" t="s">
        <v>263</v>
      </c>
      <c r="C136" t="s">
        <v>617</v>
      </c>
      <c r="D136" t="s">
        <v>618</v>
      </c>
      <c r="E136" t="s">
        <v>950</v>
      </c>
      <c r="F136" t="s">
        <v>951</v>
      </c>
      <c r="G136" t="s">
        <v>892</v>
      </c>
    </row>
    <row r="137" spans="1:7">
      <c r="A137">
        <v>136</v>
      </c>
      <c r="B137" t="s">
        <v>263</v>
      </c>
      <c r="C137" t="s">
        <v>619</v>
      </c>
      <c r="D137" t="s">
        <v>620</v>
      </c>
      <c r="E137" t="s">
        <v>950</v>
      </c>
      <c r="F137" t="s">
        <v>951</v>
      </c>
      <c r="G137" t="s">
        <v>892</v>
      </c>
    </row>
    <row r="138" spans="1:7">
      <c r="A138">
        <v>137</v>
      </c>
      <c r="B138" t="s">
        <v>269</v>
      </c>
      <c r="C138" t="s">
        <v>269</v>
      </c>
      <c r="D138" t="s">
        <v>270</v>
      </c>
      <c r="E138" t="s">
        <v>955</v>
      </c>
      <c r="F138" t="s">
        <v>956</v>
      </c>
      <c r="G138" t="s">
        <v>957</v>
      </c>
    </row>
    <row r="139" spans="1:7">
      <c r="A139">
        <v>138</v>
      </c>
      <c r="B139" t="s">
        <v>269</v>
      </c>
      <c r="C139" t="s">
        <v>269</v>
      </c>
      <c r="D139" t="s">
        <v>270</v>
      </c>
      <c r="E139" t="s">
        <v>958</v>
      </c>
      <c r="F139" t="s">
        <v>959</v>
      </c>
      <c r="G139" t="s">
        <v>957</v>
      </c>
    </row>
    <row r="140" spans="1:7">
      <c r="A140">
        <v>139</v>
      </c>
      <c r="B140" t="s">
        <v>269</v>
      </c>
      <c r="C140" t="s">
        <v>269</v>
      </c>
      <c r="D140" t="s">
        <v>270</v>
      </c>
      <c r="E140" t="s">
        <v>960</v>
      </c>
      <c r="F140" t="s">
        <v>961</v>
      </c>
      <c r="G140" t="s">
        <v>957</v>
      </c>
    </row>
    <row r="141" spans="1:7">
      <c r="A141">
        <v>140</v>
      </c>
      <c r="B141" t="s">
        <v>269</v>
      </c>
      <c r="C141" t="s">
        <v>271</v>
      </c>
      <c r="D141" t="s">
        <v>272</v>
      </c>
      <c r="E141" t="s">
        <v>958</v>
      </c>
      <c r="F141" t="s">
        <v>959</v>
      </c>
      <c r="G141" t="s">
        <v>957</v>
      </c>
    </row>
    <row r="142" spans="1:7">
      <c r="A142">
        <v>141</v>
      </c>
      <c r="B142" t="s">
        <v>269</v>
      </c>
      <c r="C142" t="s">
        <v>274</v>
      </c>
      <c r="D142" t="s">
        <v>275</v>
      </c>
      <c r="E142" t="s">
        <v>960</v>
      </c>
      <c r="F142" t="s">
        <v>961</v>
      </c>
      <c r="G142" t="s">
        <v>957</v>
      </c>
    </row>
    <row r="143" spans="1:7">
      <c r="A143">
        <v>142</v>
      </c>
      <c r="B143" t="s">
        <v>269</v>
      </c>
      <c r="C143" t="s">
        <v>962</v>
      </c>
      <c r="D143" t="s">
        <v>273</v>
      </c>
      <c r="E143" t="s">
        <v>955</v>
      </c>
      <c r="F143" t="s">
        <v>956</v>
      </c>
      <c r="G143" t="s">
        <v>957</v>
      </c>
    </row>
    <row r="144" spans="1:7">
      <c r="A144">
        <v>143</v>
      </c>
      <c r="B144" t="s">
        <v>276</v>
      </c>
      <c r="C144" t="s">
        <v>276</v>
      </c>
      <c r="D144" t="s">
        <v>277</v>
      </c>
      <c r="E144" t="s">
        <v>1256</v>
      </c>
      <c r="F144" t="s">
        <v>881</v>
      </c>
      <c r="G144" t="s">
        <v>963</v>
      </c>
    </row>
    <row r="145" spans="1:7">
      <c r="A145">
        <v>144</v>
      </c>
      <c r="B145" t="s">
        <v>276</v>
      </c>
      <c r="C145" t="s">
        <v>276</v>
      </c>
      <c r="D145" t="s">
        <v>277</v>
      </c>
      <c r="E145" t="s">
        <v>964</v>
      </c>
      <c r="F145" t="s">
        <v>965</v>
      </c>
      <c r="G145" t="s">
        <v>966</v>
      </c>
    </row>
    <row r="146" spans="1:7">
      <c r="A146">
        <v>145</v>
      </c>
      <c r="B146" t="s">
        <v>276</v>
      </c>
      <c r="C146" t="s">
        <v>278</v>
      </c>
      <c r="D146" t="s">
        <v>279</v>
      </c>
      <c r="E146" t="s">
        <v>1256</v>
      </c>
      <c r="F146" t="s">
        <v>881</v>
      </c>
      <c r="G146" t="s">
        <v>963</v>
      </c>
    </row>
    <row r="147" spans="1:7">
      <c r="A147">
        <v>146</v>
      </c>
      <c r="B147" t="s">
        <v>276</v>
      </c>
      <c r="C147" t="s">
        <v>278</v>
      </c>
      <c r="D147" t="s">
        <v>279</v>
      </c>
      <c r="E147" t="s">
        <v>964</v>
      </c>
      <c r="F147" t="s">
        <v>965</v>
      </c>
      <c r="G147" t="s">
        <v>966</v>
      </c>
    </row>
    <row r="148" spans="1:7">
      <c r="A148">
        <v>147</v>
      </c>
      <c r="B148" t="s">
        <v>280</v>
      </c>
      <c r="C148" t="s">
        <v>280</v>
      </c>
      <c r="D148" t="s">
        <v>281</v>
      </c>
      <c r="E148" t="s">
        <v>967</v>
      </c>
      <c r="F148" t="s">
        <v>968</v>
      </c>
      <c r="G148" t="s">
        <v>969</v>
      </c>
    </row>
    <row r="149" spans="1:7">
      <c r="A149">
        <v>148</v>
      </c>
      <c r="B149" t="s">
        <v>280</v>
      </c>
      <c r="C149" t="s">
        <v>280</v>
      </c>
      <c r="D149" t="s">
        <v>281</v>
      </c>
      <c r="E149" t="s">
        <v>890</v>
      </c>
      <c r="F149" t="s">
        <v>891</v>
      </c>
      <c r="G149" t="s">
        <v>892</v>
      </c>
    </row>
    <row r="150" spans="1:7">
      <c r="A150">
        <v>149</v>
      </c>
      <c r="B150" t="s">
        <v>280</v>
      </c>
      <c r="C150" t="s">
        <v>280</v>
      </c>
      <c r="D150" t="s">
        <v>281</v>
      </c>
      <c r="E150" t="s">
        <v>970</v>
      </c>
      <c r="F150" t="s">
        <v>971</v>
      </c>
      <c r="G150" t="s">
        <v>969</v>
      </c>
    </row>
    <row r="151" spans="1:7">
      <c r="A151">
        <v>150</v>
      </c>
      <c r="B151" t="s">
        <v>280</v>
      </c>
      <c r="C151" t="s">
        <v>280</v>
      </c>
      <c r="D151" t="s">
        <v>281</v>
      </c>
      <c r="E151" t="s">
        <v>886</v>
      </c>
      <c r="F151" t="s">
        <v>972</v>
      </c>
      <c r="G151" t="s">
        <v>969</v>
      </c>
    </row>
    <row r="152" spans="1:7">
      <c r="A152">
        <v>151</v>
      </c>
      <c r="B152" t="s">
        <v>280</v>
      </c>
      <c r="C152" t="s">
        <v>282</v>
      </c>
      <c r="D152" t="s">
        <v>283</v>
      </c>
      <c r="E152" t="s">
        <v>967</v>
      </c>
      <c r="F152" t="s">
        <v>968</v>
      </c>
      <c r="G152" t="s">
        <v>969</v>
      </c>
    </row>
    <row r="153" spans="1:7">
      <c r="A153">
        <v>152</v>
      </c>
      <c r="B153" t="s">
        <v>280</v>
      </c>
      <c r="C153" t="s">
        <v>282</v>
      </c>
      <c r="D153" t="s">
        <v>283</v>
      </c>
      <c r="E153" t="s">
        <v>970</v>
      </c>
      <c r="F153" t="s">
        <v>971</v>
      </c>
      <c r="G153" t="s">
        <v>969</v>
      </c>
    </row>
    <row r="154" spans="1:7">
      <c r="A154">
        <v>153</v>
      </c>
      <c r="B154" t="s">
        <v>280</v>
      </c>
      <c r="C154" t="s">
        <v>622</v>
      </c>
      <c r="D154" t="s">
        <v>623</v>
      </c>
      <c r="E154" t="s">
        <v>886</v>
      </c>
      <c r="F154" t="s">
        <v>972</v>
      </c>
      <c r="G154" t="s">
        <v>969</v>
      </c>
    </row>
    <row r="155" spans="1:7">
      <c r="A155">
        <v>154</v>
      </c>
      <c r="B155" t="s">
        <v>280</v>
      </c>
      <c r="C155" t="s">
        <v>624</v>
      </c>
      <c r="D155" t="s">
        <v>625</v>
      </c>
      <c r="E155" t="s">
        <v>890</v>
      </c>
      <c r="F155" t="s">
        <v>891</v>
      </c>
      <c r="G155" t="s">
        <v>892</v>
      </c>
    </row>
    <row r="156" spans="1:7">
      <c r="A156">
        <v>155</v>
      </c>
      <c r="B156" t="s">
        <v>284</v>
      </c>
      <c r="C156" t="s">
        <v>284</v>
      </c>
      <c r="D156" t="s">
        <v>285</v>
      </c>
      <c r="E156" t="s">
        <v>973</v>
      </c>
      <c r="F156" t="s">
        <v>974</v>
      </c>
      <c r="G156" t="s">
        <v>975</v>
      </c>
    </row>
    <row r="157" spans="1:7">
      <c r="A157">
        <v>156</v>
      </c>
      <c r="B157" t="s">
        <v>284</v>
      </c>
      <c r="C157" t="s">
        <v>284</v>
      </c>
      <c r="D157" t="s">
        <v>285</v>
      </c>
      <c r="E157" t="s">
        <v>877</v>
      </c>
      <c r="F157" t="s">
        <v>878</v>
      </c>
      <c r="G157" t="s">
        <v>879</v>
      </c>
    </row>
    <row r="158" spans="1:7">
      <c r="A158">
        <v>157</v>
      </c>
      <c r="B158" t="s">
        <v>284</v>
      </c>
      <c r="C158" t="s">
        <v>284</v>
      </c>
      <c r="D158" t="s">
        <v>285</v>
      </c>
      <c r="E158" t="s">
        <v>976</v>
      </c>
      <c r="F158" t="s">
        <v>977</v>
      </c>
      <c r="G158" t="s">
        <v>975</v>
      </c>
    </row>
    <row r="159" spans="1:7">
      <c r="A159">
        <v>158</v>
      </c>
      <c r="B159" t="s">
        <v>284</v>
      </c>
      <c r="C159" t="s">
        <v>284</v>
      </c>
      <c r="D159" t="s">
        <v>285</v>
      </c>
      <c r="E159" t="s">
        <v>978</v>
      </c>
      <c r="F159" t="s">
        <v>979</v>
      </c>
      <c r="G159" t="s">
        <v>975</v>
      </c>
    </row>
    <row r="160" spans="1:7">
      <c r="A160">
        <v>159</v>
      </c>
      <c r="B160" t="s">
        <v>284</v>
      </c>
      <c r="C160" t="s">
        <v>284</v>
      </c>
      <c r="D160" t="s">
        <v>285</v>
      </c>
      <c r="E160" t="s">
        <v>980</v>
      </c>
      <c r="F160" t="s">
        <v>981</v>
      </c>
      <c r="G160" t="s">
        <v>879</v>
      </c>
    </row>
    <row r="161" spans="1:7">
      <c r="A161">
        <v>160</v>
      </c>
      <c r="B161" t="s">
        <v>284</v>
      </c>
      <c r="C161" t="s">
        <v>284</v>
      </c>
      <c r="D161" t="s">
        <v>285</v>
      </c>
      <c r="E161" t="s">
        <v>982</v>
      </c>
      <c r="F161" t="s">
        <v>983</v>
      </c>
      <c r="G161" t="s">
        <v>984</v>
      </c>
    </row>
    <row r="162" spans="1:7">
      <c r="A162">
        <v>161</v>
      </c>
      <c r="B162" t="s">
        <v>284</v>
      </c>
      <c r="C162" t="s">
        <v>284</v>
      </c>
      <c r="D162" t="s">
        <v>285</v>
      </c>
      <c r="E162" t="s">
        <v>985</v>
      </c>
      <c r="F162" t="s">
        <v>983</v>
      </c>
      <c r="G162" t="s">
        <v>986</v>
      </c>
    </row>
    <row r="163" spans="1:7">
      <c r="A163">
        <v>162</v>
      </c>
      <c r="B163" t="s">
        <v>284</v>
      </c>
      <c r="C163" t="s">
        <v>286</v>
      </c>
      <c r="D163" t="s">
        <v>287</v>
      </c>
      <c r="E163" t="s">
        <v>973</v>
      </c>
      <c r="F163" t="s">
        <v>974</v>
      </c>
      <c r="G163" t="s">
        <v>975</v>
      </c>
    </row>
    <row r="164" spans="1:7">
      <c r="A164">
        <v>163</v>
      </c>
      <c r="B164" t="s">
        <v>284</v>
      </c>
      <c r="C164" t="s">
        <v>286</v>
      </c>
      <c r="D164" t="s">
        <v>287</v>
      </c>
      <c r="E164" t="s">
        <v>877</v>
      </c>
      <c r="F164" t="s">
        <v>878</v>
      </c>
      <c r="G164" t="s">
        <v>879</v>
      </c>
    </row>
    <row r="165" spans="1:7">
      <c r="A165">
        <v>164</v>
      </c>
      <c r="B165" t="s">
        <v>284</v>
      </c>
      <c r="C165" t="s">
        <v>626</v>
      </c>
      <c r="D165" t="s">
        <v>627</v>
      </c>
      <c r="E165" t="s">
        <v>976</v>
      </c>
      <c r="F165" t="s">
        <v>977</v>
      </c>
      <c r="G165" t="s">
        <v>975</v>
      </c>
    </row>
    <row r="166" spans="1:7">
      <c r="A166">
        <v>165</v>
      </c>
      <c r="B166" t="s">
        <v>284</v>
      </c>
      <c r="C166" t="s">
        <v>626</v>
      </c>
      <c r="D166" t="s">
        <v>627</v>
      </c>
      <c r="E166" t="s">
        <v>980</v>
      </c>
      <c r="F166" t="s">
        <v>981</v>
      </c>
      <c r="G166" t="s">
        <v>879</v>
      </c>
    </row>
    <row r="167" spans="1:7">
      <c r="A167">
        <v>166</v>
      </c>
      <c r="B167" t="s">
        <v>284</v>
      </c>
      <c r="C167" t="s">
        <v>628</v>
      </c>
      <c r="D167" t="s">
        <v>629</v>
      </c>
      <c r="E167" t="s">
        <v>978</v>
      </c>
      <c r="F167" t="s">
        <v>979</v>
      </c>
      <c r="G167" t="s">
        <v>975</v>
      </c>
    </row>
    <row r="168" spans="1:7">
      <c r="A168">
        <v>167</v>
      </c>
      <c r="B168" t="s">
        <v>284</v>
      </c>
      <c r="C168" t="s">
        <v>630</v>
      </c>
      <c r="D168" t="s">
        <v>631</v>
      </c>
      <c r="E168" t="s">
        <v>982</v>
      </c>
      <c r="F168" t="s">
        <v>983</v>
      </c>
      <c r="G168" t="s">
        <v>984</v>
      </c>
    </row>
    <row r="169" spans="1:7">
      <c r="A169">
        <v>168</v>
      </c>
      <c r="B169" t="s">
        <v>284</v>
      </c>
      <c r="C169" t="s">
        <v>630</v>
      </c>
      <c r="D169" t="s">
        <v>631</v>
      </c>
      <c r="E169" t="s">
        <v>985</v>
      </c>
      <c r="F169" t="s">
        <v>983</v>
      </c>
      <c r="G169" t="s">
        <v>986</v>
      </c>
    </row>
    <row r="170" spans="1:7">
      <c r="A170">
        <v>169</v>
      </c>
      <c r="B170" t="s">
        <v>284</v>
      </c>
      <c r="C170" t="s">
        <v>987</v>
      </c>
      <c r="D170" t="s">
        <v>988</v>
      </c>
      <c r="E170" t="s">
        <v>973</v>
      </c>
      <c r="F170" t="s">
        <v>974</v>
      </c>
      <c r="G170" t="s">
        <v>975</v>
      </c>
    </row>
    <row r="171" spans="1:7">
      <c r="A171">
        <v>170</v>
      </c>
      <c r="B171" t="s">
        <v>288</v>
      </c>
      <c r="C171" t="s">
        <v>290</v>
      </c>
      <c r="D171" t="s">
        <v>291</v>
      </c>
      <c r="E171" t="s">
        <v>989</v>
      </c>
      <c r="F171" t="s">
        <v>990</v>
      </c>
      <c r="G171" t="s">
        <v>991</v>
      </c>
    </row>
    <row r="172" spans="1:7">
      <c r="A172">
        <v>171</v>
      </c>
      <c r="B172" t="s">
        <v>288</v>
      </c>
      <c r="C172" t="s">
        <v>292</v>
      </c>
      <c r="D172" t="s">
        <v>293</v>
      </c>
      <c r="E172" t="s">
        <v>992</v>
      </c>
      <c r="F172" t="s">
        <v>993</v>
      </c>
      <c r="G172" t="s">
        <v>994</v>
      </c>
    </row>
    <row r="173" spans="1:7">
      <c r="A173">
        <v>172</v>
      </c>
      <c r="B173" t="s">
        <v>288</v>
      </c>
      <c r="C173" t="s">
        <v>288</v>
      </c>
      <c r="D173" t="s">
        <v>289</v>
      </c>
      <c r="E173" t="s">
        <v>995</v>
      </c>
      <c r="F173" t="s">
        <v>996</v>
      </c>
      <c r="G173" t="s">
        <v>994</v>
      </c>
    </row>
    <row r="174" spans="1:7">
      <c r="A174">
        <v>173</v>
      </c>
      <c r="B174" t="s">
        <v>288</v>
      </c>
      <c r="C174" t="s">
        <v>288</v>
      </c>
      <c r="D174" t="s">
        <v>289</v>
      </c>
      <c r="E174" t="s">
        <v>992</v>
      </c>
      <c r="F174" t="s">
        <v>993</v>
      </c>
      <c r="G174" t="s">
        <v>994</v>
      </c>
    </row>
    <row r="175" spans="1:7">
      <c r="A175">
        <v>174</v>
      </c>
      <c r="B175" t="s">
        <v>288</v>
      </c>
      <c r="C175" t="s">
        <v>288</v>
      </c>
      <c r="D175" t="s">
        <v>289</v>
      </c>
      <c r="E175" t="s">
        <v>997</v>
      </c>
      <c r="F175" t="s">
        <v>998</v>
      </c>
      <c r="G175" t="s">
        <v>994</v>
      </c>
    </row>
    <row r="176" spans="1:7">
      <c r="A176">
        <v>175</v>
      </c>
      <c r="B176" t="s">
        <v>288</v>
      </c>
      <c r="C176" t="s">
        <v>288</v>
      </c>
      <c r="D176" t="s">
        <v>289</v>
      </c>
      <c r="E176" t="s">
        <v>999</v>
      </c>
      <c r="F176" t="s">
        <v>1000</v>
      </c>
      <c r="G176" t="s">
        <v>994</v>
      </c>
    </row>
    <row r="177" spans="1:7">
      <c r="A177">
        <v>176</v>
      </c>
      <c r="B177" t="s">
        <v>288</v>
      </c>
      <c r="C177" t="s">
        <v>288</v>
      </c>
      <c r="D177" t="s">
        <v>289</v>
      </c>
      <c r="E177" t="s">
        <v>989</v>
      </c>
      <c r="F177" t="s">
        <v>990</v>
      </c>
      <c r="G177" t="s">
        <v>991</v>
      </c>
    </row>
    <row r="178" spans="1:7">
      <c r="A178">
        <v>177</v>
      </c>
      <c r="B178" t="s">
        <v>288</v>
      </c>
      <c r="C178" t="s">
        <v>294</v>
      </c>
      <c r="D178" t="s">
        <v>295</v>
      </c>
      <c r="E178" t="s">
        <v>995</v>
      </c>
      <c r="F178" t="s">
        <v>996</v>
      </c>
      <c r="G178" t="s">
        <v>994</v>
      </c>
    </row>
    <row r="179" spans="1:7">
      <c r="A179">
        <v>178</v>
      </c>
      <c r="B179" t="s">
        <v>288</v>
      </c>
      <c r="C179" t="s">
        <v>294</v>
      </c>
      <c r="D179" t="s">
        <v>295</v>
      </c>
      <c r="E179" t="s">
        <v>992</v>
      </c>
      <c r="F179" t="s">
        <v>993</v>
      </c>
      <c r="G179" t="s">
        <v>994</v>
      </c>
    </row>
    <row r="180" spans="1:7">
      <c r="A180">
        <v>179</v>
      </c>
      <c r="B180" t="s">
        <v>288</v>
      </c>
      <c r="C180" t="s">
        <v>294</v>
      </c>
      <c r="D180" t="s">
        <v>295</v>
      </c>
      <c r="E180" t="s">
        <v>997</v>
      </c>
      <c r="F180" t="s">
        <v>998</v>
      </c>
      <c r="G180" t="s">
        <v>994</v>
      </c>
    </row>
    <row r="181" spans="1:7">
      <c r="A181">
        <v>180</v>
      </c>
      <c r="B181" t="s">
        <v>288</v>
      </c>
      <c r="C181" t="s">
        <v>632</v>
      </c>
      <c r="D181" t="s">
        <v>633</v>
      </c>
      <c r="E181" t="s">
        <v>992</v>
      </c>
      <c r="F181" t="s">
        <v>993</v>
      </c>
      <c r="G181" t="s">
        <v>994</v>
      </c>
    </row>
    <row r="182" spans="1:7">
      <c r="A182">
        <v>181</v>
      </c>
      <c r="B182" t="s">
        <v>288</v>
      </c>
      <c r="C182" t="s">
        <v>296</v>
      </c>
      <c r="D182" t="s">
        <v>297</v>
      </c>
      <c r="E182" t="s">
        <v>999</v>
      </c>
      <c r="F182" t="s">
        <v>1000</v>
      </c>
      <c r="G182" t="s">
        <v>994</v>
      </c>
    </row>
    <row r="183" spans="1:7">
      <c r="A183">
        <v>182</v>
      </c>
      <c r="B183" t="s">
        <v>288</v>
      </c>
      <c r="C183" t="s">
        <v>634</v>
      </c>
      <c r="D183" t="s">
        <v>635</v>
      </c>
      <c r="E183" t="s">
        <v>992</v>
      </c>
      <c r="F183" t="s">
        <v>993</v>
      </c>
      <c r="G183" t="s">
        <v>994</v>
      </c>
    </row>
    <row r="184" spans="1:7">
      <c r="A184">
        <v>183</v>
      </c>
      <c r="B184" t="s">
        <v>288</v>
      </c>
      <c r="C184" t="s">
        <v>636</v>
      </c>
      <c r="D184" t="s">
        <v>637</v>
      </c>
      <c r="E184" t="s">
        <v>992</v>
      </c>
      <c r="F184" t="s">
        <v>993</v>
      </c>
      <c r="G184" t="s">
        <v>994</v>
      </c>
    </row>
    <row r="185" spans="1:7">
      <c r="A185">
        <v>184</v>
      </c>
      <c r="B185" t="s">
        <v>298</v>
      </c>
      <c r="C185" t="s">
        <v>298</v>
      </c>
      <c r="D185" t="s">
        <v>299</v>
      </c>
      <c r="E185" t="s">
        <v>1001</v>
      </c>
      <c r="F185" t="s">
        <v>1002</v>
      </c>
      <c r="G185" t="s">
        <v>1003</v>
      </c>
    </row>
    <row r="186" spans="1:7">
      <c r="A186">
        <v>185</v>
      </c>
      <c r="B186" t="s">
        <v>298</v>
      </c>
      <c r="C186" t="s">
        <v>298</v>
      </c>
      <c r="D186" t="s">
        <v>299</v>
      </c>
      <c r="E186" t="s">
        <v>877</v>
      </c>
      <c r="F186" t="s">
        <v>878</v>
      </c>
      <c r="G186" t="s">
        <v>879</v>
      </c>
    </row>
    <row r="187" spans="1:7">
      <c r="A187">
        <v>186</v>
      </c>
      <c r="B187" t="s">
        <v>298</v>
      </c>
      <c r="C187" t="s">
        <v>298</v>
      </c>
      <c r="D187" t="s">
        <v>299</v>
      </c>
      <c r="E187" t="s">
        <v>1004</v>
      </c>
      <c r="F187" t="s">
        <v>1005</v>
      </c>
      <c r="G187" t="s">
        <v>879</v>
      </c>
    </row>
    <row r="188" spans="1:7">
      <c r="A188">
        <v>187</v>
      </c>
      <c r="B188" t="s">
        <v>298</v>
      </c>
      <c r="C188" t="s">
        <v>298</v>
      </c>
      <c r="D188" t="s">
        <v>299</v>
      </c>
      <c r="E188" t="s">
        <v>1006</v>
      </c>
      <c r="F188" t="s">
        <v>1007</v>
      </c>
      <c r="G188" t="s">
        <v>975</v>
      </c>
    </row>
    <row r="189" spans="1:7">
      <c r="A189">
        <v>188</v>
      </c>
      <c r="B189" t="s">
        <v>298</v>
      </c>
      <c r="C189" t="s">
        <v>298</v>
      </c>
      <c r="D189" t="s">
        <v>299</v>
      </c>
      <c r="E189" t="s">
        <v>1008</v>
      </c>
      <c r="F189" t="s">
        <v>1009</v>
      </c>
      <c r="G189" t="s">
        <v>892</v>
      </c>
    </row>
    <row r="190" spans="1:7">
      <c r="A190">
        <v>189</v>
      </c>
      <c r="B190" t="s">
        <v>298</v>
      </c>
      <c r="C190" t="s">
        <v>298</v>
      </c>
      <c r="D190" t="s">
        <v>299</v>
      </c>
      <c r="E190" t="s">
        <v>890</v>
      </c>
      <c r="F190" t="s">
        <v>891</v>
      </c>
      <c r="G190" t="s">
        <v>892</v>
      </c>
    </row>
    <row r="191" spans="1:7">
      <c r="A191">
        <v>190</v>
      </c>
      <c r="B191" t="s">
        <v>298</v>
      </c>
      <c r="C191" t="s">
        <v>298</v>
      </c>
      <c r="D191" t="s">
        <v>299</v>
      </c>
      <c r="E191" t="s">
        <v>880</v>
      </c>
      <c r="F191" t="s">
        <v>881</v>
      </c>
      <c r="G191" t="s">
        <v>882</v>
      </c>
    </row>
    <row r="192" spans="1:7">
      <c r="A192">
        <v>191</v>
      </c>
      <c r="B192" t="s">
        <v>298</v>
      </c>
      <c r="C192" t="s">
        <v>298</v>
      </c>
      <c r="D192" t="s">
        <v>299</v>
      </c>
      <c r="E192" t="s">
        <v>1010</v>
      </c>
      <c r="F192" t="s">
        <v>1011</v>
      </c>
      <c r="G192" t="s">
        <v>879</v>
      </c>
    </row>
    <row r="193" spans="1:7">
      <c r="A193">
        <v>192</v>
      </c>
      <c r="B193" t="s">
        <v>298</v>
      </c>
      <c r="C193" t="s">
        <v>298</v>
      </c>
      <c r="D193" t="s">
        <v>299</v>
      </c>
      <c r="E193" t="s">
        <v>1012</v>
      </c>
      <c r="F193" t="s">
        <v>1013</v>
      </c>
      <c r="G193" t="s">
        <v>1014</v>
      </c>
    </row>
    <row r="194" spans="1:7">
      <c r="A194">
        <v>193</v>
      </c>
      <c r="B194" t="s">
        <v>298</v>
      </c>
      <c r="C194" t="s">
        <v>298</v>
      </c>
      <c r="D194" t="s">
        <v>299</v>
      </c>
      <c r="E194" t="s">
        <v>1015</v>
      </c>
      <c r="F194" t="s">
        <v>1016</v>
      </c>
      <c r="G194" t="s">
        <v>1017</v>
      </c>
    </row>
    <row r="195" spans="1:7">
      <c r="A195">
        <v>194</v>
      </c>
      <c r="B195" t="s">
        <v>298</v>
      </c>
      <c r="C195" t="s">
        <v>298</v>
      </c>
      <c r="D195" t="s">
        <v>299</v>
      </c>
      <c r="E195" t="s">
        <v>950</v>
      </c>
      <c r="F195" t="s">
        <v>951</v>
      </c>
      <c r="G195" t="s">
        <v>892</v>
      </c>
    </row>
    <row r="196" spans="1:7">
      <c r="A196">
        <v>195</v>
      </c>
      <c r="B196" t="s">
        <v>298</v>
      </c>
      <c r="C196" t="s">
        <v>298</v>
      </c>
      <c r="D196" t="s">
        <v>299</v>
      </c>
      <c r="E196" t="s">
        <v>1018</v>
      </c>
      <c r="F196" t="s">
        <v>1019</v>
      </c>
      <c r="G196" t="s">
        <v>1003</v>
      </c>
    </row>
    <row r="197" spans="1:7">
      <c r="A197">
        <v>196</v>
      </c>
      <c r="B197" t="s">
        <v>298</v>
      </c>
      <c r="C197" t="s">
        <v>298</v>
      </c>
      <c r="D197" t="s">
        <v>299</v>
      </c>
      <c r="E197" t="s">
        <v>1020</v>
      </c>
      <c r="F197" t="s">
        <v>1021</v>
      </c>
      <c r="G197" t="s">
        <v>1017</v>
      </c>
    </row>
    <row r="198" spans="1:7">
      <c r="A198">
        <v>197</v>
      </c>
      <c r="B198" t="s">
        <v>298</v>
      </c>
      <c r="C198" t="s">
        <v>298</v>
      </c>
      <c r="D198" t="s">
        <v>299</v>
      </c>
      <c r="E198" t="s">
        <v>1022</v>
      </c>
      <c r="F198" t="s">
        <v>1023</v>
      </c>
      <c r="G198" t="s">
        <v>892</v>
      </c>
    </row>
    <row r="199" spans="1:7">
      <c r="A199">
        <v>198</v>
      </c>
      <c r="B199" t="s">
        <v>298</v>
      </c>
      <c r="C199" t="s">
        <v>298</v>
      </c>
      <c r="D199" t="s">
        <v>299</v>
      </c>
      <c r="E199" t="s">
        <v>1024</v>
      </c>
      <c r="F199" t="s">
        <v>1025</v>
      </c>
      <c r="G199" t="s">
        <v>879</v>
      </c>
    </row>
    <row r="200" spans="1:7">
      <c r="A200">
        <v>199</v>
      </c>
      <c r="B200" t="s">
        <v>298</v>
      </c>
      <c r="C200" t="s">
        <v>298</v>
      </c>
      <c r="D200" t="s">
        <v>299</v>
      </c>
      <c r="E200" t="s">
        <v>1026</v>
      </c>
      <c r="F200" t="s">
        <v>1027</v>
      </c>
      <c r="G200" t="s">
        <v>892</v>
      </c>
    </row>
    <row r="201" spans="1:7">
      <c r="A201">
        <v>200</v>
      </c>
      <c r="B201" t="s">
        <v>298</v>
      </c>
      <c r="C201" t="s">
        <v>298</v>
      </c>
      <c r="D201" t="s">
        <v>299</v>
      </c>
      <c r="E201" t="s">
        <v>1257</v>
      </c>
      <c r="F201" t="s">
        <v>1028</v>
      </c>
      <c r="G201" t="s">
        <v>879</v>
      </c>
    </row>
    <row r="202" spans="1:7">
      <c r="A202">
        <v>201</v>
      </c>
      <c r="B202" t="s">
        <v>298</v>
      </c>
      <c r="C202" t="s">
        <v>298</v>
      </c>
      <c r="D202" t="s">
        <v>299</v>
      </c>
      <c r="E202" t="s">
        <v>1029</v>
      </c>
      <c r="F202" t="s">
        <v>1030</v>
      </c>
      <c r="G202" t="s">
        <v>879</v>
      </c>
    </row>
    <row r="203" spans="1:7">
      <c r="A203">
        <v>202</v>
      </c>
      <c r="B203" t="s">
        <v>298</v>
      </c>
      <c r="C203" t="s">
        <v>298</v>
      </c>
      <c r="D203" t="s">
        <v>299</v>
      </c>
      <c r="E203" t="s">
        <v>980</v>
      </c>
      <c r="F203" t="s">
        <v>981</v>
      </c>
      <c r="G203" t="s">
        <v>879</v>
      </c>
    </row>
    <row r="204" spans="1:7">
      <c r="A204">
        <v>203</v>
      </c>
      <c r="B204" t="s">
        <v>298</v>
      </c>
      <c r="C204" t="s">
        <v>298</v>
      </c>
      <c r="D204" t="s">
        <v>299</v>
      </c>
      <c r="E204" t="s">
        <v>982</v>
      </c>
      <c r="F204" t="s">
        <v>983</v>
      </c>
      <c r="G204" t="s">
        <v>984</v>
      </c>
    </row>
    <row r="205" spans="1:7">
      <c r="A205">
        <v>204</v>
      </c>
      <c r="B205" t="s">
        <v>298</v>
      </c>
      <c r="C205" t="s">
        <v>298</v>
      </c>
      <c r="D205" t="s">
        <v>299</v>
      </c>
      <c r="E205" t="s">
        <v>1031</v>
      </c>
      <c r="F205" t="s">
        <v>1032</v>
      </c>
      <c r="G205" t="s">
        <v>1033</v>
      </c>
    </row>
    <row r="206" spans="1:7">
      <c r="A206">
        <v>205</v>
      </c>
      <c r="B206" t="s">
        <v>298</v>
      </c>
      <c r="C206" t="s">
        <v>298</v>
      </c>
      <c r="D206" t="s">
        <v>299</v>
      </c>
      <c r="E206" t="s">
        <v>1034</v>
      </c>
      <c r="F206" t="s">
        <v>1035</v>
      </c>
      <c r="G206" t="s">
        <v>1036</v>
      </c>
    </row>
    <row r="207" spans="1:7">
      <c r="A207">
        <v>206</v>
      </c>
      <c r="B207" t="s">
        <v>298</v>
      </c>
      <c r="C207" t="s">
        <v>298</v>
      </c>
      <c r="D207" t="s">
        <v>299</v>
      </c>
      <c r="E207" t="s">
        <v>989</v>
      </c>
      <c r="F207" t="s">
        <v>990</v>
      </c>
      <c r="G207" t="s">
        <v>991</v>
      </c>
    </row>
    <row r="208" spans="1:7">
      <c r="A208">
        <v>207</v>
      </c>
      <c r="B208" t="s">
        <v>300</v>
      </c>
      <c r="C208" t="s">
        <v>300</v>
      </c>
      <c r="D208" t="s">
        <v>301</v>
      </c>
      <c r="E208" t="s">
        <v>1008</v>
      </c>
      <c r="F208" t="s">
        <v>1009</v>
      </c>
      <c r="G208" t="s">
        <v>892</v>
      </c>
    </row>
    <row r="209" spans="1:7">
      <c r="A209">
        <v>208</v>
      </c>
      <c r="B209" t="s">
        <v>300</v>
      </c>
      <c r="C209" t="s">
        <v>300</v>
      </c>
      <c r="D209" t="s">
        <v>301</v>
      </c>
      <c r="E209" t="s">
        <v>890</v>
      </c>
      <c r="F209" t="s">
        <v>891</v>
      </c>
      <c r="G209" t="s">
        <v>892</v>
      </c>
    </row>
    <row r="210" spans="1:7">
      <c r="A210">
        <v>209</v>
      </c>
      <c r="B210" t="s">
        <v>300</v>
      </c>
      <c r="C210" t="s">
        <v>300</v>
      </c>
      <c r="D210" t="s">
        <v>301</v>
      </c>
      <c r="E210" t="s">
        <v>1037</v>
      </c>
      <c r="F210" t="s">
        <v>1038</v>
      </c>
      <c r="G210" t="s">
        <v>1039</v>
      </c>
    </row>
    <row r="211" spans="1:7">
      <c r="A211">
        <v>210</v>
      </c>
      <c r="B211" t="s">
        <v>302</v>
      </c>
      <c r="C211" t="s">
        <v>220</v>
      </c>
      <c r="D211" t="s">
        <v>638</v>
      </c>
      <c r="E211" t="s">
        <v>1040</v>
      </c>
      <c r="F211" t="s">
        <v>1041</v>
      </c>
      <c r="G211" t="s">
        <v>1042</v>
      </c>
    </row>
    <row r="212" spans="1:7">
      <c r="A212">
        <v>211</v>
      </c>
      <c r="B212" t="s">
        <v>302</v>
      </c>
      <c r="C212" t="s">
        <v>639</v>
      </c>
      <c r="D212" t="s">
        <v>640</v>
      </c>
      <c r="E212" t="s">
        <v>1040</v>
      </c>
      <c r="F212" t="s">
        <v>1041</v>
      </c>
      <c r="G212" t="s">
        <v>1042</v>
      </c>
    </row>
    <row r="213" spans="1:7">
      <c r="A213">
        <v>212</v>
      </c>
      <c r="B213" t="s">
        <v>302</v>
      </c>
      <c r="C213" t="s">
        <v>641</v>
      </c>
      <c r="D213" t="s">
        <v>642</v>
      </c>
      <c r="E213" t="s">
        <v>1040</v>
      </c>
      <c r="F213" t="s">
        <v>1041</v>
      </c>
      <c r="G213" t="s">
        <v>1042</v>
      </c>
    </row>
    <row r="214" spans="1:7">
      <c r="A214">
        <v>213</v>
      </c>
      <c r="B214" t="s">
        <v>302</v>
      </c>
      <c r="C214" t="s">
        <v>643</v>
      </c>
      <c r="D214" t="s">
        <v>644</v>
      </c>
      <c r="E214" t="s">
        <v>1040</v>
      </c>
      <c r="F214" t="s">
        <v>1041</v>
      </c>
      <c r="G214" t="s">
        <v>1042</v>
      </c>
    </row>
    <row r="215" spans="1:7">
      <c r="A215">
        <v>214</v>
      </c>
      <c r="B215" t="s">
        <v>302</v>
      </c>
      <c r="C215" t="s">
        <v>645</v>
      </c>
      <c r="D215" t="s">
        <v>646</v>
      </c>
      <c r="E215" t="s">
        <v>1040</v>
      </c>
      <c r="F215" t="s">
        <v>1041</v>
      </c>
      <c r="G215" t="s">
        <v>1042</v>
      </c>
    </row>
    <row r="216" spans="1:7">
      <c r="A216">
        <v>215</v>
      </c>
      <c r="B216" t="s">
        <v>302</v>
      </c>
      <c r="C216" t="s">
        <v>304</v>
      </c>
      <c r="D216" t="s">
        <v>305</v>
      </c>
      <c r="E216" t="s">
        <v>1043</v>
      </c>
      <c r="F216" t="s">
        <v>1044</v>
      </c>
      <c r="G216" t="s">
        <v>1042</v>
      </c>
    </row>
    <row r="217" spans="1:7">
      <c r="A217">
        <v>216</v>
      </c>
      <c r="B217" t="s">
        <v>302</v>
      </c>
      <c r="C217" t="s">
        <v>304</v>
      </c>
      <c r="D217" t="s">
        <v>305</v>
      </c>
      <c r="E217" t="s">
        <v>1040</v>
      </c>
      <c r="F217" t="s">
        <v>1041</v>
      </c>
      <c r="G217" t="s">
        <v>1042</v>
      </c>
    </row>
    <row r="218" spans="1:7">
      <c r="A218">
        <v>217</v>
      </c>
      <c r="B218" t="s">
        <v>302</v>
      </c>
      <c r="C218" t="s">
        <v>304</v>
      </c>
      <c r="D218" t="s">
        <v>305</v>
      </c>
      <c r="E218" t="s">
        <v>1045</v>
      </c>
      <c r="F218" t="s">
        <v>1046</v>
      </c>
      <c r="G218" t="s">
        <v>1047</v>
      </c>
    </row>
    <row r="219" spans="1:7">
      <c r="A219">
        <v>218</v>
      </c>
      <c r="B219" t="s">
        <v>302</v>
      </c>
      <c r="C219" t="s">
        <v>302</v>
      </c>
      <c r="D219" t="s">
        <v>303</v>
      </c>
      <c r="E219" t="s">
        <v>1043</v>
      </c>
      <c r="F219" t="s">
        <v>1044</v>
      </c>
      <c r="G219" t="s">
        <v>1042</v>
      </c>
    </row>
    <row r="220" spans="1:7">
      <c r="A220">
        <v>219</v>
      </c>
      <c r="B220" t="s">
        <v>302</v>
      </c>
      <c r="C220" t="s">
        <v>302</v>
      </c>
      <c r="D220" t="s">
        <v>303</v>
      </c>
      <c r="E220" t="s">
        <v>1040</v>
      </c>
      <c r="F220" t="s">
        <v>1041</v>
      </c>
      <c r="G220" t="s">
        <v>1042</v>
      </c>
    </row>
    <row r="221" spans="1:7">
      <c r="A221">
        <v>220</v>
      </c>
      <c r="B221" t="s">
        <v>302</v>
      </c>
      <c r="C221" t="s">
        <v>302</v>
      </c>
      <c r="D221" t="s">
        <v>303</v>
      </c>
      <c r="E221" t="s">
        <v>1045</v>
      </c>
      <c r="F221" t="s">
        <v>1046</v>
      </c>
      <c r="G221" t="s">
        <v>1047</v>
      </c>
    </row>
    <row r="222" spans="1:7">
      <c r="A222">
        <v>221</v>
      </c>
      <c r="B222" t="s">
        <v>302</v>
      </c>
      <c r="C222" t="s">
        <v>647</v>
      </c>
      <c r="D222" t="s">
        <v>648</v>
      </c>
      <c r="E222" t="s">
        <v>1040</v>
      </c>
      <c r="F222" t="s">
        <v>1041</v>
      </c>
      <c r="G222" t="s">
        <v>1042</v>
      </c>
    </row>
    <row r="223" spans="1:7">
      <c r="A223">
        <v>222</v>
      </c>
      <c r="B223" t="s">
        <v>302</v>
      </c>
      <c r="C223" t="s">
        <v>649</v>
      </c>
      <c r="D223" t="s">
        <v>650</v>
      </c>
      <c r="E223" t="s">
        <v>1040</v>
      </c>
      <c r="F223" t="s">
        <v>1041</v>
      </c>
      <c r="G223" t="s">
        <v>1042</v>
      </c>
    </row>
    <row r="224" spans="1:7">
      <c r="A224">
        <v>223</v>
      </c>
      <c r="B224" t="s">
        <v>302</v>
      </c>
      <c r="C224" t="s">
        <v>651</v>
      </c>
      <c r="D224" t="s">
        <v>652</v>
      </c>
      <c r="E224" t="s">
        <v>1040</v>
      </c>
      <c r="F224" t="s">
        <v>1041</v>
      </c>
      <c r="G224" t="s">
        <v>1042</v>
      </c>
    </row>
    <row r="225" spans="1:7">
      <c r="A225">
        <v>224</v>
      </c>
      <c r="B225" t="s">
        <v>302</v>
      </c>
      <c r="C225" t="s">
        <v>653</v>
      </c>
      <c r="D225" t="s">
        <v>654</v>
      </c>
      <c r="E225" t="s">
        <v>1040</v>
      </c>
      <c r="F225" t="s">
        <v>1041</v>
      </c>
      <c r="G225" t="s">
        <v>1042</v>
      </c>
    </row>
    <row r="226" spans="1:7">
      <c r="A226">
        <v>225</v>
      </c>
      <c r="B226" t="s">
        <v>302</v>
      </c>
      <c r="C226" t="s">
        <v>655</v>
      </c>
      <c r="D226" t="s">
        <v>656</v>
      </c>
      <c r="E226" t="s">
        <v>1040</v>
      </c>
      <c r="F226" t="s">
        <v>1041</v>
      </c>
      <c r="G226" t="s">
        <v>1042</v>
      </c>
    </row>
    <row r="227" spans="1:7">
      <c r="A227">
        <v>226</v>
      </c>
      <c r="B227" t="s">
        <v>302</v>
      </c>
      <c r="C227" t="s">
        <v>657</v>
      </c>
      <c r="D227" t="s">
        <v>658</v>
      </c>
      <c r="E227" t="s">
        <v>1040</v>
      </c>
      <c r="F227" t="s">
        <v>1041</v>
      </c>
      <c r="G227" t="s">
        <v>1042</v>
      </c>
    </row>
    <row r="228" spans="1:7">
      <c r="A228">
        <v>227</v>
      </c>
      <c r="B228" t="s">
        <v>302</v>
      </c>
      <c r="C228" t="s">
        <v>659</v>
      </c>
      <c r="D228" t="s">
        <v>660</v>
      </c>
      <c r="E228" t="s">
        <v>1040</v>
      </c>
      <c r="F228" t="s">
        <v>1041</v>
      </c>
      <c r="G228" t="s">
        <v>1042</v>
      </c>
    </row>
    <row r="229" spans="1:7">
      <c r="A229">
        <v>228</v>
      </c>
      <c r="B229" t="s">
        <v>302</v>
      </c>
      <c r="C229" t="s">
        <v>306</v>
      </c>
      <c r="D229" t="s">
        <v>307</v>
      </c>
      <c r="E229" t="s">
        <v>1040</v>
      </c>
      <c r="F229" t="s">
        <v>1041</v>
      </c>
      <c r="G229" t="s">
        <v>1042</v>
      </c>
    </row>
    <row r="230" spans="1:7">
      <c r="A230">
        <v>229</v>
      </c>
      <c r="B230" t="s">
        <v>302</v>
      </c>
      <c r="C230" t="s">
        <v>1048</v>
      </c>
      <c r="D230" t="s">
        <v>661</v>
      </c>
      <c r="E230" t="s">
        <v>1040</v>
      </c>
      <c r="F230" t="s">
        <v>1041</v>
      </c>
      <c r="G230" t="s">
        <v>1042</v>
      </c>
    </row>
    <row r="231" spans="1:7">
      <c r="A231">
        <v>230</v>
      </c>
      <c r="B231" t="s">
        <v>302</v>
      </c>
      <c r="C231" t="s">
        <v>662</v>
      </c>
      <c r="D231" t="s">
        <v>663</v>
      </c>
      <c r="E231" t="s">
        <v>1040</v>
      </c>
      <c r="F231" t="s">
        <v>1041</v>
      </c>
      <c r="G231" t="s">
        <v>1042</v>
      </c>
    </row>
    <row r="232" spans="1:7">
      <c r="A232">
        <v>231</v>
      </c>
      <c r="B232" t="s">
        <v>308</v>
      </c>
      <c r="C232" t="s">
        <v>310</v>
      </c>
      <c r="D232" t="s">
        <v>311</v>
      </c>
      <c r="E232" t="s">
        <v>1008</v>
      </c>
      <c r="F232" t="s">
        <v>1009</v>
      </c>
      <c r="G232" t="s">
        <v>892</v>
      </c>
    </row>
    <row r="233" spans="1:7">
      <c r="A233">
        <v>232</v>
      </c>
      <c r="B233" t="s">
        <v>308</v>
      </c>
      <c r="C233" t="s">
        <v>310</v>
      </c>
      <c r="D233" t="s">
        <v>311</v>
      </c>
      <c r="E233" t="s">
        <v>1049</v>
      </c>
      <c r="F233" t="s">
        <v>1050</v>
      </c>
      <c r="G233" t="s">
        <v>1051</v>
      </c>
    </row>
    <row r="234" spans="1:7">
      <c r="A234">
        <v>233</v>
      </c>
      <c r="B234" t="s">
        <v>308</v>
      </c>
      <c r="C234" t="s">
        <v>310</v>
      </c>
      <c r="D234" t="s">
        <v>311</v>
      </c>
      <c r="E234" t="s">
        <v>906</v>
      </c>
      <c r="F234" t="s">
        <v>1052</v>
      </c>
      <c r="G234" t="s">
        <v>1051</v>
      </c>
    </row>
    <row r="235" spans="1:7">
      <c r="A235">
        <v>234</v>
      </c>
      <c r="B235" t="s">
        <v>308</v>
      </c>
      <c r="C235" t="s">
        <v>308</v>
      </c>
      <c r="D235" t="s">
        <v>309</v>
      </c>
      <c r="E235" t="s">
        <v>1008</v>
      </c>
      <c r="F235" t="s">
        <v>1009</v>
      </c>
      <c r="G235" t="s">
        <v>892</v>
      </c>
    </row>
    <row r="236" spans="1:7">
      <c r="A236">
        <v>235</v>
      </c>
      <c r="B236" t="s">
        <v>308</v>
      </c>
      <c r="C236" t="s">
        <v>308</v>
      </c>
      <c r="D236" t="s">
        <v>309</v>
      </c>
      <c r="E236" t="s">
        <v>1049</v>
      </c>
      <c r="F236" t="s">
        <v>1050</v>
      </c>
      <c r="G236" t="s">
        <v>1051</v>
      </c>
    </row>
    <row r="237" spans="1:7">
      <c r="A237">
        <v>236</v>
      </c>
      <c r="B237" t="s">
        <v>308</v>
      </c>
      <c r="C237" t="s">
        <v>308</v>
      </c>
      <c r="D237" t="s">
        <v>309</v>
      </c>
      <c r="E237" t="s">
        <v>906</v>
      </c>
      <c r="F237" t="s">
        <v>1052</v>
      </c>
      <c r="G237" t="s">
        <v>1051</v>
      </c>
    </row>
    <row r="238" spans="1:7">
      <c r="A238">
        <v>237</v>
      </c>
      <c r="B238" t="s">
        <v>312</v>
      </c>
      <c r="C238" t="s">
        <v>314</v>
      </c>
      <c r="D238" t="s">
        <v>315</v>
      </c>
      <c r="E238" t="s">
        <v>1053</v>
      </c>
      <c r="F238" t="s">
        <v>1054</v>
      </c>
      <c r="G238" t="s">
        <v>1055</v>
      </c>
    </row>
    <row r="239" spans="1:7">
      <c r="A239">
        <v>238</v>
      </c>
      <c r="B239" t="s">
        <v>312</v>
      </c>
      <c r="C239" t="s">
        <v>314</v>
      </c>
      <c r="D239" t="s">
        <v>315</v>
      </c>
      <c r="E239" t="s">
        <v>1056</v>
      </c>
      <c r="F239" t="s">
        <v>1057</v>
      </c>
      <c r="G239" t="s">
        <v>1055</v>
      </c>
    </row>
    <row r="240" spans="1:7">
      <c r="A240">
        <v>239</v>
      </c>
      <c r="B240" t="s">
        <v>312</v>
      </c>
      <c r="C240" t="s">
        <v>664</v>
      </c>
      <c r="D240" t="s">
        <v>665</v>
      </c>
      <c r="E240" t="s">
        <v>1053</v>
      </c>
      <c r="F240" t="s">
        <v>1054</v>
      </c>
      <c r="G240" t="s">
        <v>1055</v>
      </c>
    </row>
    <row r="241" spans="1:7">
      <c r="A241">
        <v>240</v>
      </c>
      <c r="B241" t="s">
        <v>312</v>
      </c>
      <c r="C241" t="s">
        <v>664</v>
      </c>
      <c r="D241" t="s">
        <v>665</v>
      </c>
      <c r="E241" t="s">
        <v>1058</v>
      </c>
      <c r="F241" t="s">
        <v>1059</v>
      </c>
      <c r="G241" t="s">
        <v>1060</v>
      </c>
    </row>
    <row r="242" spans="1:7">
      <c r="A242">
        <v>241</v>
      </c>
      <c r="B242" t="s">
        <v>312</v>
      </c>
      <c r="C242" t="s">
        <v>666</v>
      </c>
      <c r="D242" t="s">
        <v>667</v>
      </c>
      <c r="E242" t="s">
        <v>1053</v>
      </c>
      <c r="F242" t="s">
        <v>1054</v>
      </c>
      <c r="G242" t="s">
        <v>1055</v>
      </c>
    </row>
    <row r="243" spans="1:7">
      <c r="A243">
        <v>242</v>
      </c>
      <c r="B243" t="s">
        <v>312</v>
      </c>
      <c r="C243" t="s">
        <v>668</v>
      </c>
      <c r="D243" t="s">
        <v>669</v>
      </c>
      <c r="E243" t="s">
        <v>1053</v>
      </c>
      <c r="F243" t="s">
        <v>1054</v>
      </c>
      <c r="G243" t="s">
        <v>1055</v>
      </c>
    </row>
    <row r="244" spans="1:7">
      <c r="A244">
        <v>243</v>
      </c>
      <c r="B244" t="s">
        <v>312</v>
      </c>
      <c r="C244" t="s">
        <v>668</v>
      </c>
      <c r="D244" t="s">
        <v>669</v>
      </c>
      <c r="E244" t="s">
        <v>1058</v>
      </c>
      <c r="F244" t="s">
        <v>1059</v>
      </c>
      <c r="G244" t="s">
        <v>1060</v>
      </c>
    </row>
    <row r="245" spans="1:7">
      <c r="A245">
        <v>244</v>
      </c>
      <c r="B245" t="s">
        <v>312</v>
      </c>
      <c r="C245" t="s">
        <v>670</v>
      </c>
      <c r="D245" t="s">
        <v>671</v>
      </c>
      <c r="E245" t="s">
        <v>1053</v>
      </c>
      <c r="F245" t="s">
        <v>1054</v>
      </c>
      <c r="G245" t="s">
        <v>1055</v>
      </c>
    </row>
    <row r="246" spans="1:7">
      <c r="A246">
        <v>245</v>
      </c>
      <c r="B246" t="s">
        <v>312</v>
      </c>
      <c r="C246" t="s">
        <v>316</v>
      </c>
      <c r="D246" t="s">
        <v>317</v>
      </c>
      <c r="E246" t="s">
        <v>1053</v>
      </c>
      <c r="F246" t="s">
        <v>1054</v>
      </c>
      <c r="G246" t="s">
        <v>1055</v>
      </c>
    </row>
    <row r="247" spans="1:7">
      <c r="A247">
        <v>246</v>
      </c>
      <c r="B247" t="s">
        <v>312</v>
      </c>
      <c r="C247" t="s">
        <v>672</v>
      </c>
      <c r="D247" t="s">
        <v>673</v>
      </c>
      <c r="E247" t="s">
        <v>1053</v>
      </c>
      <c r="F247" t="s">
        <v>1054</v>
      </c>
      <c r="G247" t="s">
        <v>1055</v>
      </c>
    </row>
    <row r="248" spans="1:7">
      <c r="A248">
        <v>247</v>
      </c>
      <c r="B248" t="s">
        <v>312</v>
      </c>
      <c r="C248" t="s">
        <v>672</v>
      </c>
      <c r="D248" t="s">
        <v>673</v>
      </c>
      <c r="E248" t="s">
        <v>1058</v>
      </c>
      <c r="F248" t="s">
        <v>1059</v>
      </c>
      <c r="G248" t="s">
        <v>1060</v>
      </c>
    </row>
    <row r="249" spans="1:7">
      <c r="A249">
        <v>248</v>
      </c>
      <c r="B249" t="s">
        <v>312</v>
      </c>
      <c r="C249" t="s">
        <v>674</v>
      </c>
      <c r="D249" t="s">
        <v>675</v>
      </c>
      <c r="E249" t="s">
        <v>1053</v>
      </c>
      <c r="F249" t="s">
        <v>1054</v>
      </c>
      <c r="G249" t="s">
        <v>1055</v>
      </c>
    </row>
    <row r="250" spans="1:7">
      <c r="A250">
        <v>249</v>
      </c>
      <c r="B250" t="s">
        <v>312</v>
      </c>
      <c r="C250" t="s">
        <v>318</v>
      </c>
      <c r="D250" t="s">
        <v>319</v>
      </c>
      <c r="E250" t="s">
        <v>1053</v>
      </c>
      <c r="F250" t="s">
        <v>1054</v>
      </c>
      <c r="G250" t="s">
        <v>1055</v>
      </c>
    </row>
    <row r="251" spans="1:7">
      <c r="A251">
        <v>250</v>
      </c>
      <c r="B251" t="s">
        <v>312</v>
      </c>
      <c r="C251" t="s">
        <v>318</v>
      </c>
      <c r="D251" t="s">
        <v>319</v>
      </c>
      <c r="E251" t="s">
        <v>1061</v>
      </c>
      <c r="F251" t="s">
        <v>1062</v>
      </c>
      <c r="G251" t="s">
        <v>1055</v>
      </c>
    </row>
    <row r="252" spans="1:7">
      <c r="A252">
        <v>251</v>
      </c>
      <c r="B252" t="s">
        <v>312</v>
      </c>
      <c r="C252" t="s">
        <v>318</v>
      </c>
      <c r="D252" t="s">
        <v>319</v>
      </c>
      <c r="E252" t="s">
        <v>1063</v>
      </c>
      <c r="F252" t="s">
        <v>1064</v>
      </c>
      <c r="G252" t="s">
        <v>1017</v>
      </c>
    </row>
    <row r="253" spans="1:7">
      <c r="A253">
        <v>252</v>
      </c>
      <c r="B253" t="s">
        <v>312</v>
      </c>
      <c r="C253" t="s">
        <v>318</v>
      </c>
      <c r="D253" t="s">
        <v>319</v>
      </c>
      <c r="E253" t="s">
        <v>1058</v>
      </c>
      <c r="F253" t="s">
        <v>1059</v>
      </c>
      <c r="G253" t="s">
        <v>1060</v>
      </c>
    </row>
    <row r="254" spans="1:7">
      <c r="A254">
        <v>253</v>
      </c>
      <c r="B254" t="s">
        <v>312</v>
      </c>
      <c r="C254" t="s">
        <v>312</v>
      </c>
      <c r="D254" t="s">
        <v>313</v>
      </c>
      <c r="E254" t="s">
        <v>1053</v>
      </c>
      <c r="F254" t="s">
        <v>1054</v>
      </c>
      <c r="G254" t="s">
        <v>1055</v>
      </c>
    </row>
    <row r="255" spans="1:7">
      <c r="A255">
        <v>254</v>
      </c>
      <c r="B255" t="s">
        <v>312</v>
      </c>
      <c r="C255" t="s">
        <v>312</v>
      </c>
      <c r="D255" t="s">
        <v>313</v>
      </c>
      <c r="E255" t="s">
        <v>1061</v>
      </c>
      <c r="F255" t="s">
        <v>1062</v>
      </c>
      <c r="G255" t="s">
        <v>1055</v>
      </c>
    </row>
    <row r="256" spans="1:7">
      <c r="A256">
        <v>255</v>
      </c>
      <c r="B256" t="s">
        <v>312</v>
      </c>
      <c r="C256" t="s">
        <v>312</v>
      </c>
      <c r="D256" t="s">
        <v>313</v>
      </c>
      <c r="E256" t="s">
        <v>1063</v>
      </c>
      <c r="F256" t="s">
        <v>1064</v>
      </c>
      <c r="G256" t="s">
        <v>1017</v>
      </c>
    </row>
    <row r="257" spans="1:7">
      <c r="A257">
        <v>256</v>
      </c>
      <c r="B257" t="s">
        <v>312</v>
      </c>
      <c r="C257" t="s">
        <v>312</v>
      </c>
      <c r="D257" t="s">
        <v>313</v>
      </c>
      <c r="E257" t="s">
        <v>1058</v>
      </c>
      <c r="F257" t="s">
        <v>1059</v>
      </c>
      <c r="G257" t="s">
        <v>1060</v>
      </c>
    </row>
    <row r="258" spans="1:7">
      <c r="A258">
        <v>257</v>
      </c>
      <c r="B258" t="s">
        <v>312</v>
      </c>
      <c r="C258" t="s">
        <v>312</v>
      </c>
      <c r="D258" t="s">
        <v>313</v>
      </c>
      <c r="E258" t="s">
        <v>1065</v>
      </c>
      <c r="F258" t="s">
        <v>1066</v>
      </c>
      <c r="G258" t="s">
        <v>1055</v>
      </c>
    </row>
    <row r="259" spans="1:7">
      <c r="A259">
        <v>258</v>
      </c>
      <c r="B259" t="s">
        <v>312</v>
      </c>
      <c r="C259" t="s">
        <v>312</v>
      </c>
      <c r="D259" t="s">
        <v>313</v>
      </c>
      <c r="E259" t="s">
        <v>1067</v>
      </c>
      <c r="F259" t="s">
        <v>1068</v>
      </c>
      <c r="G259" t="s">
        <v>1055</v>
      </c>
    </row>
    <row r="260" spans="1:7">
      <c r="A260">
        <v>259</v>
      </c>
      <c r="B260" t="s">
        <v>312</v>
      </c>
      <c r="C260" t="s">
        <v>312</v>
      </c>
      <c r="D260" t="s">
        <v>313</v>
      </c>
      <c r="E260" t="s">
        <v>1056</v>
      </c>
      <c r="F260" t="s">
        <v>1057</v>
      </c>
      <c r="G260" t="s">
        <v>1055</v>
      </c>
    </row>
    <row r="261" spans="1:7">
      <c r="A261">
        <v>260</v>
      </c>
      <c r="B261" t="s">
        <v>312</v>
      </c>
      <c r="C261" t="s">
        <v>312</v>
      </c>
      <c r="D261" t="s">
        <v>313</v>
      </c>
      <c r="E261" t="s">
        <v>1069</v>
      </c>
      <c r="F261" t="s">
        <v>1070</v>
      </c>
      <c r="G261" t="s">
        <v>1055</v>
      </c>
    </row>
    <row r="262" spans="1:7">
      <c r="A262">
        <v>261</v>
      </c>
      <c r="B262" t="s">
        <v>312</v>
      </c>
      <c r="C262" t="s">
        <v>312</v>
      </c>
      <c r="D262" t="s">
        <v>313</v>
      </c>
      <c r="E262" t="s">
        <v>1071</v>
      </c>
      <c r="F262" t="s">
        <v>1072</v>
      </c>
      <c r="G262" t="s">
        <v>1073</v>
      </c>
    </row>
    <row r="263" spans="1:7">
      <c r="A263">
        <v>262</v>
      </c>
      <c r="B263" t="s">
        <v>312</v>
      </c>
      <c r="C263" t="s">
        <v>312</v>
      </c>
      <c r="D263" t="s">
        <v>313</v>
      </c>
      <c r="E263" t="s">
        <v>1074</v>
      </c>
      <c r="F263" t="s">
        <v>1075</v>
      </c>
      <c r="G263" t="s">
        <v>1055</v>
      </c>
    </row>
    <row r="264" spans="1:7">
      <c r="A264">
        <v>263</v>
      </c>
      <c r="B264" t="s">
        <v>312</v>
      </c>
      <c r="C264" t="s">
        <v>312</v>
      </c>
      <c r="D264" t="s">
        <v>313</v>
      </c>
      <c r="E264" t="s">
        <v>1076</v>
      </c>
      <c r="F264" t="s">
        <v>1077</v>
      </c>
      <c r="G264" t="s">
        <v>1078</v>
      </c>
    </row>
    <row r="265" spans="1:7">
      <c r="A265">
        <v>264</v>
      </c>
      <c r="B265" t="s">
        <v>312</v>
      </c>
      <c r="C265" t="s">
        <v>312</v>
      </c>
      <c r="D265" t="s">
        <v>313</v>
      </c>
      <c r="E265" t="s">
        <v>1079</v>
      </c>
      <c r="F265" t="s">
        <v>1080</v>
      </c>
      <c r="G265" t="s">
        <v>1055</v>
      </c>
    </row>
    <row r="266" spans="1:7">
      <c r="A266">
        <v>265</v>
      </c>
      <c r="B266" t="s">
        <v>312</v>
      </c>
      <c r="C266" t="s">
        <v>312</v>
      </c>
      <c r="D266" t="s">
        <v>313</v>
      </c>
      <c r="E266" t="s">
        <v>1031</v>
      </c>
      <c r="F266" t="s">
        <v>1032</v>
      </c>
      <c r="G266" t="s">
        <v>1033</v>
      </c>
    </row>
    <row r="267" spans="1:7">
      <c r="A267">
        <v>266</v>
      </c>
      <c r="B267" t="s">
        <v>312</v>
      </c>
      <c r="C267" t="s">
        <v>676</v>
      </c>
      <c r="D267" t="s">
        <v>677</v>
      </c>
      <c r="E267" t="s">
        <v>1053</v>
      </c>
      <c r="F267" t="s">
        <v>1054</v>
      </c>
      <c r="G267" t="s">
        <v>1055</v>
      </c>
    </row>
    <row r="268" spans="1:7">
      <c r="A268">
        <v>267</v>
      </c>
      <c r="B268" t="s">
        <v>312</v>
      </c>
      <c r="C268" t="s">
        <v>676</v>
      </c>
      <c r="D268" t="s">
        <v>677</v>
      </c>
      <c r="E268" t="s">
        <v>1058</v>
      </c>
      <c r="F268" t="s">
        <v>1059</v>
      </c>
      <c r="G268" t="s">
        <v>1060</v>
      </c>
    </row>
    <row r="269" spans="1:7">
      <c r="A269">
        <v>268</v>
      </c>
      <c r="B269" t="s">
        <v>312</v>
      </c>
      <c r="C269" t="s">
        <v>678</v>
      </c>
      <c r="D269" t="s">
        <v>679</v>
      </c>
      <c r="E269" t="s">
        <v>1053</v>
      </c>
      <c r="F269" t="s">
        <v>1054</v>
      </c>
      <c r="G269" t="s">
        <v>1055</v>
      </c>
    </row>
    <row r="270" spans="1:7">
      <c r="A270">
        <v>269</v>
      </c>
      <c r="B270" t="s">
        <v>312</v>
      </c>
      <c r="C270" t="s">
        <v>678</v>
      </c>
      <c r="D270" t="s">
        <v>679</v>
      </c>
      <c r="E270" t="s">
        <v>1058</v>
      </c>
      <c r="F270" t="s">
        <v>1059</v>
      </c>
      <c r="G270" t="s">
        <v>1060</v>
      </c>
    </row>
    <row r="271" spans="1:7">
      <c r="A271">
        <v>270</v>
      </c>
      <c r="B271" t="s">
        <v>312</v>
      </c>
      <c r="C271" t="s">
        <v>680</v>
      </c>
      <c r="D271" t="s">
        <v>681</v>
      </c>
      <c r="E271" t="s">
        <v>1053</v>
      </c>
      <c r="F271" t="s">
        <v>1054</v>
      </c>
      <c r="G271" t="s">
        <v>1055</v>
      </c>
    </row>
    <row r="272" spans="1:7">
      <c r="A272">
        <v>271</v>
      </c>
      <c r="B272" t="s">
        <v>312</v>
      </c>
      <c r="C272" t="s">
        <v>680</v>
      </c>
      <c r="D272" t="s">
        <v>681</v>
      </c>
      <c r="E272" t="s">
        <v>1058</v>
      </c>
      <c r="F272" t="s">
        <v>1059</v>
      </c>
      <c r="G272" t="s">
        <v>1060</v>
      </c>
    </row>
    <row r="273" spans="1:7">
      <c r="A273">
        <v>272</v>
      </c>
      <c r="B273" t="s">
        <v>312</v>
      </c>
      <c r="C273" t="s">
        <v>682</v>
      </c>
      <c r="D273" t="s">
        <v>683</v>
      </c>
      <c r="E273" t="s">
        <v>1053</v>
      </c>
      <c r="F273" t="s">
        <v>1054</v>
      </c>
      <c r="G273" t="s">
        <v>1055</v>
      </c>
    </row>
    <row r="274" spans="1:7">
      <c r="A274">
        <v>273</v>
      </c>
      <c r="B274" t="s">
        <v>312</v>
      </c>
      <c r="C274" t="s">
        <v>682</v>
      </c>
      <c r="D274" t="s">
        <v>683</v>
      </c>
      <c r="E274" t="s">
        <v>1058</v>
      </c>
      <c r="F274" t="s">
        <v>1059</v>
      </c>
      <c r="G274" t="s">
        <v>1060</v>
      </c>
    </row>
    <row r="275" spans="1:7">
      <c r="A275">
        <v>274</v>
      </c>
      <c r="B275" t="s">
        <v>312</v>
      </c>
      <c r="C275" t="s">
        <v>684</v>
      </c>
      <c r="D275" t="s">
        <v>685</v>
      </c>
      <c r="E275" t="s">
        <v>1053</v>
      </c>
      <c r="F275" t="s">
        <v>1054</v>
      </c>
      <c r="G275" t="s">
        <v>1055</v>
      </c>
    </row>
    <row r="276" spans="1:7">
      <c r="A276">
        <v>275</v>
      </c>
      <c r="B276" t="s">
        <v>312</v>
      </c>
      <c r="C276" t="s">
        <v>684</v>
      </c>
      <c r="D276" t="s">
        <v>685</v>
      </c>
      <c r="E276" t="s">
        <v>1058</v>
      </c>
      <c r="F276" t="s">
        <v>1059</v>
      </c>
      <c r="G276" t="s">
        <v>1060</v>
      </c>
    </row>
    <row r="277" spans="1:7">
      <c r="A277">
        <v>276</v>
      </c>
      <c r="B277" t="s">
        <v>312</v>
      </c>
      <c r="C277" t="s">
        <v>320</v>
      </c>
      <c r="D277" t="s">
        <v>321</v>
      </c>
      <c r="E277" t="s">
        <v>1053</v>
      </c>
      <c r="F277" t="s">
        <v>1054</v>
      </c>
      <c r="G277" t="s">
        <v>1055</v>
      </c>
    </row>
    <row r="278" spans="1:7">
      <c r="A278">
        <v>277</v>
      </c>
      <c r="B278" t="s">
        <v>312</v>
      </c>
      <c r="C278" t="s">
        <v>320</v>
      </c>
      <c r="D278" t="s">
        <v>321</v>
      </c>
      <c r="E278" t="s">
        <v>1071</v>
      </c>
      <c r="F278" t="s">
        <v>1072</v>
      </c>
      <c r="G278" t="s">
        <v>1073</v>
      </c>
    </row>
    <row r="279" spans="1:7">
      <c r="A279">
        <v>278</v>
      </c>
      <c r="B279" t="s">
        <v>312</v>
      </c>
      <c r="C279" t="s">
        <v>320</v>
      </c>
      <c r="D279" t="s">
        <v>321</v>
      </c>
      <c r="E279" t="s">
        <v>1076</v>
      </c>
      <c r="F279" t="s">
        <v>1077</v>
      </c>
      <c r="G279" t="s">
        <v>1078</v>
      </c>
    </row>
    <row r="280" spans="1:7">
      <c r="A280">
        <v>279</v>
      </c>
      <c r="B280" t="s">
        <v>312</v>
      </c>
      <c r="C280" t="s">
        <v>322</v>
      </c>
      <c r="D280" t="s">
        <v>323</v>
      </c>
      <c r="E280" t="s">
        <v>1053</v>
      </c>
      <c r="F280" t="s">
        <v>1054</v>
      </c>
      <c r="G280" t="s">
        <v>1055</v>
      </c>
    </row>
    <row r="281" spans="1:7">
      <c r="A281">
        <v>280</v>
      </c>
      <c r="B281" t="s">
        <v>312</v>
      </c>
      <c r="C281" t="s">
        <v>322</v>
      </c>
      <c r="D281" t="s">
        <v>323</v>
      </c>
      <c r="E281" t="s">
        <v>1058</v>
      </c>
      <c r="F281" t="s">
        <v>1059</v>
      </c>
      <c r="G281" t="s">
        <v>1060</v>
      </c>
    </row>
    <row r="282" spans="1:7">
      <c r="A282">
        <v>281</v>
      </c>
      <c r="B282" t="s">
        <v>312</v>
      </c>
      <c r="C282" t="s">
        <v>141</v>
      </c>
      <c r="D282" t="s">
        <v>324</v>
      </c>
      <c r="E282" t="s">
        <v>1053</v>
      </c>
      <c r="F282" t="s">
        <v>1054</v>
      </c>
      <c r="G282" t="s">
        <v>1055</v>
      </c>
    </row>
    <row r="283" spans="1:7">
      <c r="A283">
        <v>282</v>
      </c>
      <c r="B283" t="s">
        <v>312</v>
      </c>
      <c r="C283" t="s">
        <v>141</v>
      </c>
      <c r="D283" t="s">
        <v>324</v>
      </c>
      <c r="E283" t="s">
        <v>1031</v>
      </c>
      <c r="F283" t="s">
        <v>1032</v>
      </c>
      <c r="G283" t="s">
        <v>1033</v>
      </c>
    </row>
    <row r="284" spans="1:7">
      <c r="A284">
        <v>283</v>
      </c>
      <c r="B284" t="s">
        <v>312</v>
      </c>
      <c r="C284" t="s">
        <v>325</v>
      </c>
      <c r="D284" t="s">
        <v>326</v>
      </c>
      <c r="E284" t="s">
        <v>1053</v>
      </c>
      <c r="F284" t="s">
        <v>1054</v>
      </c>
      <c r="G284" t="s">
        <v>1055</v>
      </c>
    </row>
    <row r="285" spans="1:7">
      <c r="A285">
        <v>284</v>
      </c>
      <c r="B285" t="s">
        <v>312</v>
      </c>
      <c r="C285" t="s">
        <v>325</v>
      </c>
      <c r="D285" t="s">
        <v>326</v>
      </c>
      <c r="E285" t="s">
        <v>1065</v>
      </c>
      <c r="F285" t="s">
        <v>1066</v>
      </c>
      <c r="G285" t="s">
        <v>1055</v>
      </c>
    </row>
    <row r="286" spans="1:7">
      <c r="A286">
        <v>285</v>
      </c>
      <c r="B286" t="s">
        <v>312</v>
      </c>
      <c r="C286" t="s">
        <v>325</v>
      </c>
      <c r="D286" t="s">
        <v>326</v>
      </c>
      <c r="E286" t="s">
        <v>1074</v>
      </c>
      <c r="F286" t="s">
        <v>1075</v>
      </c>
      <c r="G286" t="s">
        <v>1055</v>
      </c>
    </row>
    <row r="287" spans="1:7">
      <c r="A287">
        <v>286</v>
      </c>
      <c r="B287" t="s">
        <v>312</v>
      </c>
      <c r="C287" t="s">
        <v>329</v>
      </c>
      <c r="D287" t="s">
        <v>330</v>
      </c>
      <c r="E287" t="s">
        <v>1053</v>
      </c>
      <c r="F287" t="s">
        <v>1054</v>
      </c>
      <c r="G287" t="s">
        <v>1055</v>
      </c>
    </row>
    <row r="288" spans="1:7">
      <c r="A288">
        <v>287</v>
      </c>
      <c r="B288" t="s">
        <v>312</v>
      </c>
      <c r="C288" t="s">
        <v>329</v>
      </c>
      <c r="D288" t="s">
        <v>330</v>
      </c>
      <c r="E288" t="s">
        <v>1067</v>
      </c>
      <c r="F288" t="s">
        <v>1068</v>
      </c>
      <c r="G288" t="s">
        <v>1055</v>
      </c>
    </row>
    <row r="289" spans="1:7">
      <c r="A289">
        <v>288</v>
      </c>
      <c r="B289" t="s">
        <v>312</v>
      </c>
      <c r="C289" t="s">
        <v>329</v>
      </c>
      <c r="D289" t="s">
        <v>330</v>
      </c>
      <c r="E289" t="s">
        <v>1079</v>
      </c>
      <c r="F289" t="s">
        <v>1080</v>
      </c>
      <c r="G289" t="s">
        <v>1055</v>
      </c>
    </row>
    <row r="290" spans="1:7">
      <c r="A290">
        <v>289</v>
      </c>
      <c r="B290" t="s">
        <v>312</v>
      </c>
      <c r="C290" t="s">
        <v>686</v>
      </c>
      <c r="D290" t="s">
        <v>687</v>
      </c>
      <c r="E290" t="s">
        <v>1058</v>
      </c>
      <c r="F290" t="s">
        <v>1059</v>
      </c>
      <c r="G290" t="s">
        <v>1060</v>
      </c>
    </row>
    <row r="291" spans="1:7">
      <c r="A291">
        <v>290</v>
      </c>
      <c r="B291" t="s">
        <v>312</v>
      </c>
      <c r="C291" t="s">
        <v>688</v>
      </c>
      <c r="D291" t="s">
        <v>689</v>
      </c>
      <c r="E291" t="s">
        <v>1053</v>
      </c>
      <c r="F291" t="s">
        <v>1054</v>
      </c>
      <c r="G291" t="s">
        <v>1055</v>
      </c>
    </row>
    <row r="292" spans="1:7">
      <c r="A292">
        <v>291</v>
      </c>
      <c r="B292" t="s">
        <v>312</v>
      </c>
      <c r="C292" t="s">
        <v>690</v>
      </c>
      <c r="D292" t="s">
        <v>691</v>
      </c>
      <c r="E292" t="s">
        <v>1053</v>
      </c>
      <c r="F292" t="s">
        <v>1054</v>
      </c>
      <c r="G292" t="s">
        <v>1055</v>
      </c>
    </row>
    <row r="293" spans="1:7">
      <c r="A293">
        <v>292</v>
      </c>
      <c r="B293" t="s">
        <v>312</v>
      </c>
      <c r="C293" t="s">
        <v>690</v>
      </c>
      <c r="D293" t="s">
        <v>691</v>
      </c>
      <c r="E293" t="s">
        <v>1058</v>
      </c>
      <c r="F293" t="s">
        <v>1059</v>
      </c>
      <c r="G293" t="s">
        <v>1060</v>
      </c>
    </row>
    <row r="294" spans="1:7">
      <c r="A294">
        <v>293</v>
      </c>
      <c r="B294" t="s">
        <v>312</v>
      </c>
      <c r="C294" t="s">
        <v>1081</v>
      </c>
      <c r="D294" t="s">
        <v>327</v>
      </c>
      <c r="E294" t="s">
        <v>1053</v>
      </c>
      <c r="F294" t="s">
        <v>1054</v>
      </c>
      <c r="G294" t="s">
        <v>1055</v>
      </c>
    </row>
    <row r="295" spans="1:7">
      <c r="A295">
        <v>294</v>
      </c>
      <c r="B295" t="s">
        <v>312</v>
      </c>
      <c r="C295" t="s">
        <v>1082</v>
      </c>
      <c r="D295" t="s">
        <v>328</v>
      </c>
      <c r="E295" t="s">
        <v>1053</v>
      </c>
      <c r="F295" t="s">
        <v>1054</v>
      </c>
      <c r="G295" t="s">
        <v>1055</v>
      </c>
    </row>
    <row r="296" spans="1:7">
      <c r="A296">
        <v>295</v>
      </c>
      <c r="B296" t="s">
        <v>312</v>
      </c>
      <c r="C296" t="s">
        <v>1082</v>
      </c>
      <c r="D296" t="s">
        <v>328</v>
      </c>
      <c r="E296" t="s">
        <v>1069</v>
      </c>
      <c r="F296" t="s">
        <v>1070</v>
      </c>
      <c r="G296" t="s">
        <v>1055</v>
      </c>
    </row>
    <row r="297" spans="1:7">
      <c r="A297">
        <v>296</v>
      </c>
      <c r="B297" t="s">
        <v>331</v>
      </c>
      <c r="C297" t="s">
        <v>333</v>
      </c>
      <c r="D297" t="s">
        <v>334</v>
      </c>
      <c r="E297" t="s">
        <v>1083</v>
      </c>
      <c r="F297" t="s">
        <v>1084</v>
      </c>
      <c r="G297" t="s">
        <v>1085</v>
      </c>
    </row>
    <row r="298" spans="1:7">
      <c r="A298">
        <v>297</v>
      </c>
      <c r="B298" t="s">
        <v>331</v>
      </c>
      <c r="C298" t="s">
        <v>331</v>
      </c>
      <c r="D298" t="s">
        <v>332</v>
      </c>
      <c r="E298" t="s">
        <v>1001</v>
      </c>
      <c r="F298" t="s">
        <v>1002</v>
      </c>
      <c r="G298" t="s">
        <v>1003</v>
      </c>
    </row>
    <row r="299" spans="1:7">
      <c r="A299">
        <v>298</v>
      </c>
      <c r="B299" t="s">
        <v>331</v>
      </c>
      <c r="C299" t="s">
        <v>331</v>
      </c>
      <c r="D299" t="s">
        <v>332</v>
      </c>
      <c r="E299" t="s">
        <v>1083</v>
      </c>
      <c r="F299" t="s">
        <v>1084</v>
      </c>
      <c r="G299" t="s">
        <v>1085</v>
      </c>
    </row>
    <row r="300" spans="1:7">
      <c r="A300">
        <v>299</v>
      </c>
      <c r="B300" t="s">
        <v>331</v>
      </c>
      <c r="C300" t="s">
        <v>692</v>
      </c>
      <c r="D300" t="s">
        <v>693</v>
      </c>
      <c r="E300" t="s">
        <v>1001</v>
      </c>
      <c r="F300" t="s">
        <v>1002</v>
      </c>
      <c r="G300" t="s">
        <v>1003</v>
      </c>
    </row>
    <row r="301" spans="1:7">
      <c r="A301">
        <v>300</v>
      </c>
      <c r="B301" t="s">
        <v>335</v>
      </c>
      <c r="C301" t="s">
        <v>335</v>
      </c>
      <c r="D301" t="s">
        <v>336</v>
      </c>
      <c r="E301" t="s">
        <v>1086</v>
      </c>
      <c r="F301" t="s">
        <v>1087</v>
      </c>
      <c r="G301" t="s">
        <v>1088</v>
      </c>
    </row>
    <row r="302" spans="1:7">
      <c r="A302">
        <v>301</v>
      </c>
      <c r="B302" t="s">
        <v>335</v>
      </c>
      <c r="C302" t="s">
        <v>335</v>
      </c>
      <c r="D302" t="s">
        <v>336</v>
      </c>
      <c r="E302" t="s">
        <v>1089</v>
      </c>
      <c r="F302" t="s">
        <v>1090</v>
      </c>
      <c r="G302" t="s">
        <v>1088</v>
      </c>
    </row>
    <row r="303" spans="1:7">
      <c r="A303">
        <v>302</v>
      </c>
      <c r="B303" t="s">
        <v>335</v>
      </c>
      <c r="C303" t="s">
        <v>335</v>
      </c>
      <c r="D303" t="s">
        <v>336</v>
      </c>
      <c r="E303" t="s">
        <v>1091</v>
      </c>
      <c r="F303" t="s">
        <v>1092</v>
      </c>
      <c r="G303" t="s">
        <v>1088</v>
      </c>
    </row>
    <row r="304" spans="1:7">
      <c r="A304">
        <v>303</v>
      </c>
      <c r="B304" t="s">
        <v>335</v>
      </c>
      <c r="C304" t="s">
        <v>1093</v>
      </c>
      <c r="D304" t="s">
        <v>337</v>
      </c>
      <c r="E304" t="s">
        <v>1086</v>
      </c>
      <c r="F304" t="s">
        <v>1087</v>
      </c>
      <c r="G304" t="s">
        <v>1088</v>
      </c>
    </row>
    <row r="305" spans="1:7">
      <c r="A305">
        <v>304</v>
      </c>
      <c r="B305" t="s">
        <v>335</v>
      </c>
      <c r="C305" t="s">
        <v>1093</v>
      </c>
      <c r="D305" t="s">
        <v>337</v>
      </c>
      <c r="E305" t="s">
        <v>1089</v>
      </c>
      <c r="F305" t="s">
        <v>1090</v>
      </c>
      <c r="G305" t="s">
        <v>1088</v>
      </c>
    </row>
    <row r="306" spans="1:7">
      <c r="A306">
        <v>305</v>
      </c>
      <c r="B306" t="s">
        <v>335</v>
      </c>
      <c r="C306" t="s">
        <v>1094</v>
      </c>
      <c r="D306" t="s">
        <v>338</v>
      </c>
      <c r="E306" t="s">
        <v>1091</v>
      </c>
      <c r="F306" t="s">
        <v>1092</v>
      </c>
      <c r="G306" t="s">
        <v>1088</v>
      </c>
    </row>
    <row r="307" spans="1:7">
      <c r="A307">
        <v>306</v>
      </c>
      <c r="B307" t="s">
        <v>339</v>
      </c>
      <c r="C307" t="s">
        <v>339</v>
      </c>
      <c r="D307" t="s">
        <v>340</v>
      </c>
      <c r="E307" t="s">
        <v>1095</v>
      </c>
      <c r="F307" t="s">
        <v>1096</v>
      </c>
      <c r="G307" t="s">
        <v>1097</v>
      </c>
    </row>
    <row r="308" spans="1:7">
      <c r="A308">
        <v>307</v>
      </c>
      <c r="B308" t="s">
        <v>339</v>
      </c>
      <c r="C308" t="s">
        <v>1098</v>
      </c>
      <c r="D308" t="s">
        <v>341</v>
      </c>
      <c r="E308" t="s">
        <v>1095</v>
      </c>
      <c r="F308" t="s">
        <v>1096</v>
      </c>
      <c r="G308" t="s">
        <v>1097</v>
      </c>
    </row>
    <row r="309" spans="1:7">
      <c r="A309">
        <v>308</v>
      </c>
      <c r="B309" t="s">
        <v>342</v>
      </c>
      <c r="C309" t="s">
        <v>344</v>
      </c>
      <c r="D309" t="s">
        <v>345</v>
      </c>
      <c r="E309" t="s">
        <v>890</v>
      </c>
      <c r="F309" t="s">
        <v>891</v>
      </c>
      <c r="G309" t="s">
        <v>892</v>
      </c>
    </row>
    <row r="310" spans="1:7">
      <c r="A310">
        <v>309</v>
      </c>
      <c r="B310" t="s">
        <v>342</v>
      </c>
      <c r="C310" t="s">
        <v>344</v>
      </c>
      <c r="D310" t="s">
        <v>345</v>
      </c>
      <c r="E310" t="s">
        <v>1020</v>
      </c>
      <c r="F310" t="s">
        <v>1021</v>
      </c>
      <c r="G310" t="s">
        <v>1017</v>
      </c>
    </row>
    <row r="311" spans="1:7">
      <c r="A311">
        <v>310</v>
      </c>
      <c r="B311" t="s">
        <v>342</v>
      </c>
      <c r="C311" t="s">
        <v>344</v>
      </c>
      <c r="D311" t="s">
        <v>345</v>
      </c>
      <c r="E311" t="s">
        <v>1099</v>
      </c>
      <c r="F311" t="s">
        <v>1100</v>
      </c>
      <c r="G311" t="s">
        <v>1101</v>
      </c>
    </row>
    <row r="312" spans="1:7">
      <c r="A312">
        <v>311</v>
      </c>
      <c r="B312" t="s">
        <v>342</v>
      </c>
      <c r="C312" t="s">
        <v>346</v>
      </c>
      <c r="D312" t="s">
        <v>347</v>
      </c>
      <c r="E312" t="s">
        <v>890</v>
      </c>
      <c r="F312" t="s">
        <v>891</v>
      </c>
      <c r="G312" t="s">
        <v>892</v>
      </c>
    </row>
    <row r="313" spans="1:7">
      <c r="A313">
        <v>312</v>
      </c>
      <c r="B313" t="s">
        <v>342</v>
      </c>
      <c r="C313" t="s">
        <v>346</v>
      </c>
      <c r="D313" t="s">
        <v>347</v>
      </c>
      <c r="E313" t="s">
        <v>1020</v>
      </c>
      <c r="F313" t="s">
        <v>1021</v>
      </c>
      <c r="G313" t="s">
        <v>1017</v>
      </c>
    </row>
    <row r="314" spans="1:7">
      <c r="A314">
        <v>313</v>
      </c>
      <c r="B314" t="s">
        <v>342</v>
      </c>
      <c r="C314" t="s">
        <v>348</v>
      </c>
      <c r="D314" t="s">
        <v>349</v>
      </c>
      <c r="E314" t="s">
        <v>890</v>
      </c>
      <c r="F314" t="s">
        <v>891</v>
      </c>
      <c r="G314" t="s">
        <v>892</v>
      </c>
    </row>
    <row r="315" spans="1:7">
      <c r="A315">
        <v>314</v>
      </c>
      <c r="B315" t="s">
        <v>342</v>
      </c>
      <c r="C315" t="s">
        <v>348</v>
      </c>
      <c r="D315" t="s">
        <v>349</v>
      </c>
      <c r="E315" t="s">
        <v>1020</v>
      </c>
      <c r="F315" t="s">
        <v>1021</v>
      </c>
      <c r="G315" t="s">
        <v>1017</v>
      </c>
    </row>
    <row r="316" spans="1:7">
      <c r="A316">
        <v>315</v>
      </c>
      <c r="B316" t="s">
        <v>342</v>
      </c>
      <c r="C316" t="s">
        <v>350</v>
      </c>
      <c r="D316" t="s">
        <v>351</v>
      </c>
      <c r="E316" t="s">
        <v>890</v>
      </c>
      <c r="F316" t="s">
        <v>891</v>
      </c>
      <c r="G316" t="s">
        <v>892</v>
      </c>
    </row>
    <row r="317" spans="1:7">
      <c r="A317">
        <v>316</v>
      </c>
      <c r="B317" t="s">
        <v>342</v>
      </c>
      <c r="C317" t="s">
        <v>350</v>
      </c>
      <c r="D317" t="s">
        <v>351</v>
      </c>
      <c r="E317" t="s">
        <v>1020</v>
      </c>
      <c r="F317" t="s">
        <v>1021</v>
      </c>
      <c r="G317" t="s">
        <v>1017</v>
      </c>
    </row>
    <row r="318" spans="1:7">
      <c r="A318">
        <v>317</v>
      </c>
      <c r="B318" t="s">
        <v>342</v>
      </c>
      <c r="C318" t="s">
        <v>350</v>
      </c>
      <c r="D318" t="s">
        <v>351</v>
      </c>
      <c r="E318" t="s">
        <v>1102</v>
      </c>
      <c r="F318" t="s">
        <v>1103</v>
      </c>
      <c r="G318" t="s">
        <v>1101</v>
      </c>
    </row>
    <row r="319" spans="1:7">
      <c r="A319">
        <v>318</v>
      </c>
      <c r="B319" t="s">
        <v>342</v>
      </c>
      <c r="C319" t="s">
        <v>350</v>
      </c>
      <c r="D319" t="s">
        <v>351</v>
      </c>
      <c r="E319" t="s">
        <v>1099</v>
      </c>
      <c r="F319" t="s">
        <v>1100</v>
      </c>
      <c r="G319" t="s">
        <v>1101</v>
      </c>
    </row>
    <row r="320" spans="1:7">
      <c r="A320">
        <v>319</v>
      </c>
      <c r="B320" t="s">
        <v>342</v>
      </c>
      <c r="C320" t="s">
        <v>350</v>
      </c>
      <c r="D320" t="s">
        <v>351</v>
      </c>
      <c r="E320" t="s">
        <v>1104</v>
      </c>
      <c r="F320" t="s">
        <v>1105</v>
      </c>
      <c r="G320" t="s">
        <v>1101</v>
      </c>
    </row>
    <row r="321" spans="1:7">
      <c r="A321">
        <v>320</v>
      </c>
      <c r="B321" t="s">
        <v>342</v>
      </c>
      <c r="C321" t="s">
        <v>350</v>
      </c>
      <c r="D321" t="s">
        <v>351</v>
      </c>
      <c r="E321" t="s">
        <v>1106</v>
      </c>
      <c r="F321" t="s">
        <v>1107</v>
      </c>
      <c r="G321" t="s">
        <v>1108</v>
      </c>
    </row>
    <row r="322" spans="1:7">
      <c r="A322">
        <v>321</v>
      </c>
      <c r="B322" t="s">
        <v>342</v>
      </c>
      <c r="C322" t="s">
        <v>352</v>
      </c>
      <c r="D322" t="s">
        <v>353</v>
      </c>
      <c r="E322" t="s">
        <v>890</v>
      </c>
      <c r="F322" t="s">
        <v>891</v>
      </c>
      <c r="G322" t="s">
        <v>892</v>
      </c>
    </row>
    <row r="323" spans="1:7">
      <c r="A323">
        <v>322</v>
      </c>
      <c r="B323" t="s">
        <v>342</v>
      </c>
      <c r="C323" t="s">
        <v>352</v>
      </c>
      <c r="D323" t="s">
        <v>353</v>
      </c>
      <c r="E323" t="s">
        <v>1020</v>
      </c>
      <c r="F323" t="s">
        <v>1021</v>
      </c>
      <c r="G323" t="s">
        <v>1017</v>
      </c>
    </row>
    <row r="324" spans="1:7">
      <c r="A324">
        <v>323</v>
      </c>
      <c r="B324" t="s">
        <v>342</v>
      </c>
      <c r="C324" t="s">
        <v>352</v>
      </c>
      <c r="D324" t="s">
        <v>353</v>
      </c>
      <c r="E324" t="s">
        <v>1099</v>
      </c>
      <c r="F324" t="s">
        <v>1100</v>
      </c>
      <c r="G324" t="s">
        <v>1101</v>
      </c>
    </row>
    <row r="325" spans="1:7">
      <c r="A325">
        <v>324</v>
      </c>
      <c r="B325" t="s">
        <v>342</v>
      </c>
      <c r="C325" t="s">
        <v>354</v>
      </c>
      <c r="D325" t="s">
        <v>355</v>
      </c>
      <c r="E325" t="s">
        <v>890</v>
      </c>
      <c r="F325" t="s">
        <v>891</v>
      </c>
      <c r="G325" t="s">
        <v>892</v>
      </c>
    </row>
    <row r="326" spans="1:7">
      <c r="A326">
        <v>325</v>
      </c>
      <c r="B326" t="s">
        <v>342</v>
      </c>
      <c r="C326" t="s">
        <v>354</v>
      </c>
      <c r="D326" t="s">
        <v>355</v>
      </c>
      <c r="E326" t="s">
        <v>1020</v>
      </c>
      <c r="F326" t="s">
        <v>1021</v>
      </c>
      <c r="G326" t="s">
        <v>1017</v>
      </c>
    </row>
    <row r="327" spans="1:7">
      <c r="A327">
        <v>326</v>
      </c>
      <c r="B327" t="s">
        <v>342</v>
      </c>
      <c r="C327" t="s">
        <v>354</v>
      </c>
      <c r="D327" t="s">
        <v>355</v>
      </c>
      <c r="E327" t="s">
        <v>1099</v>
      </c>
      <c r="F327" t="s">
        <v>1100</v>
      </c>
      <c r="G327" t="s">
        <v>1101</v>
      </c>
    </row>
    <row r="328" spans="1:7">
      <c r="A328">
        <v>327</v>
      </c>
      <c r="B328" t="s">
        <v>342</v>
      </c>
      <c r="C328" t="s">
        <v>356</v>
      </c>
      <c r="D328" t="s">
        <v>357</v>
      </c>
      <c r="E328" t="s">
        <v>890</v>
      </c>
      <c r="F328" t="s">
        <v>891</v>
      </c>
      <c r="G328" t="s">
        <v>892</v>
      </c>
    </row>
    <row r="329" spans="1:7">
      <c r="A329">
        <v>328</v>
      </c>
      <c r="B329" t="s">
        <v>342</v>
      </c>
      <c r="C329" t="s">
        <v>356</v>
      </c>
      <c r="D329" t="s">
        <v>357</v>
      </c>
      <c r="E329" t="s">
        <v>1020</v>
      </c>
      <c r="F329" t="s">
        <v>1021</v>
      </c>
      <c r="G329" t="s">
        <v>1017</v>
      </c>
    </row>
    <row r="330" spans="1:7">
      <c r="A330">
        <v>329</v>
      </c>
      <c r="B330" t="s">
        <v>342</v>
      </c>
      <c r="C330" t="s">
        <v>356</v>
      </c>
      <c r="D330" t="s">
        <v>357</v>
      </c>
      <c r="E330" t="s">
        <v>1099</v>
      </c>
      <c r="F330" t="s">
        <v>1100</v>
      </c>
      <c r="G330" t="s">
        <v>1101</v>
      </c>
    </row>
    <row r="331" spans="1:7">
      <c r="A331">
        <v>330</v>
      </c>
      <c r="B331" t="s">
        <v>342</v>
      </c>
      <c r="C331" t="s">
        <v>358</v>
      </c>
      <c r="D331" t="s">
        <v>359</v>
      </c>
      <c r="E331" t="s">
        <v>890</v>
      </c>
      <c r="F331" t="s">
        <v>891</v>
      </c>
      <c r="G331" t="s">
        <v>892</v>
      </c>
    </row>
    <row r="332" spans="1:7">
      <c r="A332">
        <v>331</v>
      </c>
      <c r="B332" t="s">
        <v>342</v>
      </c>
      <c r="C332" t="s">
        <v>358</v>
      </c>
      <c r="D332" t="s">
        <v>359</v>
      </c>
      <c r="E332" t="s">
        <v>1020</v>
      </c>
      <c r="F332" t="s">
        <v>1021</v>
      </c>
      <c r="G332" t="s">
        <v>1017</v>
      </c>
    </row>
    <row r="333" spans="1:7">
      <c r="A333">
        <v>332</v>
      </c>
      <c r="B333" t="s">
        <v>342</v>
      </c>
      <c r="C333" t="s">
        <v>360</v>
      </c>
      <c r="D333" t="s">
        <v>361</v>
      </c>
      <c r="E333" t="s">
        <v>890</v>
      </c>
      <c r="F333" t="s">
        <v>891</v>
      </c>
      <c r="G333" t="s">
        <v>892</v>
      </c>
    </row>
    <row r="334" spans="1:7">
      <c r="A334">
        <v>333</v>
      </c>
      <c r="B334" t="s">
        <v>342</v>
      </c>
      <c r="C334" t="s">
        <v>360</v>
      </c>
      <c r="D334" t="s">
        <v>361</v>
      </c>
      <c r="E334" t="s">
        <v>1020</v>
      </c>
      <c r="F334" t="s">
        <v>1021</v>
      </c>
      <c r="G334" t="s">
        <v>1017</v>
      </c>
    </row>
    <row r="335" spans="1:7">
      <c r="A335">
        <v>334</v>
      </c>
      <c r="B335" t="s">
        <v>342</v>
      </c>
      <c r="C335" t="s">
        <v>360</v>
      </c>
      <c r="D335" t="s">
        <v>361</v>
      </c>
      <c r="E335" t="s">
        <v>1099</v>
      </c>
      <c r="F335" t="s">
        <v>1100</v>
      </c>
      <c r="G335" t="s">
        <v>1101</v>
      </c>
    </row>
    <row r="336" spans="1:7">
      <c r="A336">
        <v>335</v>
      </c>
      <c r="B336" t="s">
        <v>342</v>
      </c>
      <c r="C336" t="s">
        <v>342</v>
      </c>
      <c r="D336" t="s">
        <v>343</v>
      </c>
      <c r="E336" t="s">
        <v>1109</v>
      </c>
      <c r="F336" t="s">
        <v>1110</v>
      </c>
      <c r="G336" t="s">
        <v>1101</v>
      </c>
    </row>
    <row r="337" spans="1:7">
      <c r="A337">
        <v>336</v>
      </c>
      <c r="B337" t="s">
        <v>342</v>
      </c>
      <c r="C337" t="s">
        <v>342</v>
      </c>
      <c r="D337" t="s">
        <v>343</v>
      </c>
      <c r="E337" t="s">
        <v>890</v>
      </c>
      <c r="F337" t="s">
        <v>891</v>
      </c>
      <c r="G337" t="s">
        <v>892</v>
      </c>
    </row>
    <row r="338" spans="1:7">
      <c r="A338">
        <v>337</v>
      </c>
      <c r="B338" t="s">
        <v>342</v>
      </c>
      <c r="C338" t="s">
        <v>342</v>
      </c>
      <c r="D338" t="s">
        <v>343</v>
      </c>
      <c r="E338" t="s">
        <v>1020</v>
      </c>
      <c r="F338" t="s">
        <v>1021</v>
      </c>
      <c r="G338" t="s">
        <v>1017</v>
      </c>
    </row>
    <row r="339" spans="1:7">
      <c r="A339">
        <v>338</v>
      </c>
      <c r="B339" t="s">
        <v>342</v>
      </c>
      <c r="C339" t="s">
        <v>342</v>
      </c>
      <c r="D339" t="s">
        <v>343</v>
      </c>
      <c r="E339" t="s">
        <v>1102</v>
      </c>
      <c r="F339" t="s">
        <v>1103</v>
      </c>
      <c r="G339" t="s">
        <v>1101</v>
      </c>
    </row>
    <row r="340" spans="1:7">
      <c r="A340">
        <v>339</v>
      </c>
      <c r="B340" t="s">
        <v>342</v>
      </c>
      <c r="C340" t="s">
        <v>342</v>
      </c>
      <c r="D340" t="s">
        <v>343</v>
      </c>
      <c r="E340" t="s">
        <v>1022</v>
      </c>
      <c r="F340" t="s">
        <v>1023</v>
      </c>
      <c r="G340" t="s">
        <v>892</v>
      </c>
    </row>
    <row r="341" spans="1:7">
      <c r="A341">
        <v>340</v>
      </c>
      <c r="B341" t="s">
        <v>342</v>
      </c>
      <c r="C341" t="s">
        <v>342</v>
      </c>
      <c r="D341" t="s">
        <v>343</v>
      </c>
      <c r="E341" t="s">
        <v>1099</v>
      </c>
      <c r="F341" t="s">
        <v>1100</v>
      </c>
      <c r="G341" t="s">
        <v>1101</v>
      </c>
    </row>
    <row r="342" spans="1:7">
      <c r="A342">
        <v>341</v>
      </c>
      <c r="B342" t="s">
        <v>342</v>
      </c>
      <c r="C342" t="s">
        <v>342</v>
      </c>
      <c r="D342" t="s">
        <v>343</v>
      </c>
      <c r="E342" t="s">
        <v>1026</v>
      </c>
      <c r="F342" t="s">
        <v>1027</v>
      </c>
      <c r="G342" t="s">
        <v>892</v>
      </c>
    </row>
    <row r="343" spans="1:7">
      <c r="A343">
        <v>342</v>
      </c>
      <c r="B343" t="s">
        <v>342</v>
      </c>
      <c r="C343" t="s">
        <v>342</v>
      </c>
      <c r="D343" t="s">
        <v>343</v>
      </c>
      <c r="E343" t="s">
        <v>1111</v>
      </c>
      <c r="F343" t="s">
        <v>1112</v>
      </c>
      <c r="G343" t="s">
        <v>1113</v>
      </c>
    </row>
    <row r="344" spans="1:7">
      <c r="A344">
        <v>343</v>
      </c>
      <c r="B344" t="s">
        <v>342</v>
      </c>
      <c r="C344" t="s">
        <v>342</v>
      </c>
      <c r="D344" t="s">
        <v>343</v>
      </c>
      <c r="E344" t="s">
        <v>1104</v>
      </c>
      <c r="F344" t="s">
        <v>1105</v>
      </c>
      <c r="G344" t="s">
        <v>1101</v>
      </c>
    </row>
    <row r="345" spans="1:7">
      <c r="A345">
        <v>344</v>
      </c>
      <c r="B345" t="s">
        <v>342</v>
      </c>
      <c r="C345" t="s">
        <v>342</v>
      </c>
      <c r="D345" t="s">
        <v>343</v>
      </c>
      <c r="E345" t="s">
        <v>1106</v>
      </c>
      <c r="F345" t="s">
        <v>1107</v>
      </c>
      <c r="G345" t="s">
        <v>1108</v>
      </c>
    </row>
    <row r="346" spans="1:7">
      <c r="A346">
        <v>345</v>
      </c>
      <c r="B346" t="s">
        <v>342</v>
      </c>
      <c r="C346" t="s">
        <v>362</v>
      </c>
      <c r="D346" t="s">
        <v>363</v>
      </c>
      <c r="E346" t="s">
        <v>890</v>
      </c>
      <c r="F346" t="s">
        <v>891</v>
      </c>
      <c r="G346" t="s">
        <v>892</v>
      </c>
    </row>
    <row r="347" spans="1:7">
      <c r="A347">
        <v>346</v>
      </c>
      <c r="B347" t="s">
        <v>342</v>
      </c>
      <c r="C347" t="s">
        <v>362</v>
      </c>
      <c r="D347" t="s">
        <v>363</v>
      </c>
      <c r="E347" t="s">
        <v>1020</v>
      </c>
      <c r="F347" t="s">
        <v>1021</v>
      </c>
      <c r="G347" t="s">
        <v>1017</v>
      </c>
    </row>
    <row r="348" spans="1:7">
      <c r="A348">
        <v>347</v>
      </c>
      <c r="B348" t="s">
        <v>342</v>
      </c>
      <c r="C348" t="s">
        <v>364</v>
      </c>
      <c r="D348" t="s">
        <v>365</v>
      </c>
      <c r="E348" t="s">
        <v>890</v>
      </c>
      <c r="F348" t="s">
        <v>891</v>
      </c>
      <c r="G348" t="s">
        <v>892</v>
      </c>
    </row>
    <row r="349" spans="1:7">
      <c r="A349">
        <v>348</v>
      </c>
      <c r="B349" t="s">
        <v>342</v>
      </c>
      <c r="C349" t="s">
        <v>364</v>
      </c>
      <c r="D349" t="s">
        <v>365</v>
      </c>
      <c r="E349" t="s">
        <v>1020</v>
      </c>
      <c r="F349" t="s">
        <v>1021</v>
      </c>
      <c r="G349" t="s">
        <v>1017</v>
      </c>
    </row>
    <row r="350" spans="1:7">
      <c r="A350">
        <v>349</v>
      </c>
      <c r="B350" t="s">
        <v>342</v>
      </c>
      <c r="C350" t="s">
        <v>364</v>
      </c>
      <c r="D350" t="s">
        <v>365</v>
      </c>
      <c r="E350" t="s">
        <v>1099</v>
      </c>
      <c r="F350" t="s">
        <v>1100</v>
      </c>
      <c r="G350" t="s">
        <v>1101</v>
      </c>
    </row>
    <row r="351" spans="1:7">
      <c r="A351">
        <v>350</v>
      </c>
      <c r="B351" t="s">
        <v>342</v>
      </c>
      <c r="C351" t="s">
        <v>366</v>
      </c>
      <c r="D351" t="s">
        <v>367</v>
      </c>
      <c r="E351" t="s">
        <v>890</v>
      </c>
      <c r="F351" t="s">
        <v>891</v>
      </c>
      <c r="G351" t="s">
        <v>892</v>
      </c>
    </row>
    <row r="352" spans="1:7">
      <c r="A352">
        <v>351</v>
      </c>
      <c r="B352" t="s">
        <v>342</v>
      </c>
      <c r="C352" t="s">
        <v>366</v>
      </c>
      <c r="D352" t="s">
        <v>367</v>
      </c>
      <c r="E352" t="s">
        <v>1020</v>
      </c>
      <c r="F352" t="s">
        <v>1021</v>
      </c>
      <c r="G352" t="s">
        <v>1017</v>
      </c>
    </row>
    <row r="353" spans="1:7">
      <c r="A353">
        <v>352</v>
      </c>
      <c r="B353" t="s">
        <v>342</v>
      </c>
      <c r="C353" t="s">
        <v>366</v>
      </c>
      <c r="D353" t="s">
        <v>367</v>
      </c>
      <c r="E353" t="s">
        <v>1022</v>
      </c>
      <c r="F353" t="s">
        <v>1023</v>
      </c>
      <c r="G353" t="s">
        <v>892</v>
      </c>
    </row>
    <row r="354" spans="1:7">
      <c r="A354">
        <v>353</v>
      </c>
      <c r="B354" t="s">
        <v>342</v>
      </c>
      <c r="C354" t="s">
        <v>368</v>
      </c>
      <c r="D354" t="s">
        <v>369</v>
      </c>
      <c r="E354" t="s">
        <v>890</v>
      </c>
      <c r="F354" t="s">
        <v>891</v>
      </c>
      <c r="G354" t="s">
        <v>892</v>
      </c>
    </row>
    <row r="355" spans="1:7">
      <c r="A355">
        <v>354</v>
      </c>
      <c r="B355" t="s">
        <v>342</v>
      </c>
      <c r="C355" t="s">
        <v>368</v>
      </c>
      <c r="D355" t="s">
        <v>369</v>
      </c>
      <c r="E355" t="s">
        <v>1020</v>
      </c>
      <c r="F355" t="s">
        <v>1021</v>
      </c>
      <c r="G355" t="s">
        <v>1017</v>
      </c>
    </row>
    <row r="356" spans="1:7">
      <c r="A356">
        <v>355</v>
      </c>
      <c r="B356" t="s">
        <v>342</v>
      </c>
      <c r="C356" t="s">
        <v>370</v>
      </c>
      <c r="D356" t="s">
        <v>371</v>
      </c>
      <c r="E356" t="s">
        <v>890</v>
      </c>
      <c r="F356" t="s">
        <v>891</v>
      </c>
      <c r="G356" t="s">
        <v>892</v>
      </c>
    </row>
    <row r="357" spans="1:7">
      <c r="A357">
        <v>356</v>
      </c>
      <c r="B357" t="s">
        <v>342</v>
      </c>
      <c r="C357" t="s">
        <v>370</v>
      </c>
      <c r="D357" t="s">
        <v>371</v>
      </c>
      <c r="E357" t="s">
        <v>1020</v>
      </c>
      <c r="F357" t="s">
        <v>1021</v>
      </c>
      <c r="G357" t="s">
        <v>1017</v>
      </c>
    </row>
    <row r="358" spans="1:7">
      <c r="A358">
        <v>357</v>
      </c>
      <c r="B358" t="s">
        <v>342</v>
      </c>
      <c r="C358" t="s">
        <v>372</v>
      </c>
      <c r="D358" t="s">
        <v>373</v>
      </c>
      <c r="E358" t="s">
        <v>890</v>
      </c>
      <c r="F358" t="s">
        <v>891</v>
      </c>
      <c r="G358" t="s">
        <v>892</v>
      </c>
    </row>
    <row r="359" spans="1:7">
      <c r="A359">
        <v>358</v>
      </c>
      <c r="B359" t="s">
        <v>342</v>
      </c>
      <c r="C359" t="s">
        <v>372</v>
      </c>
      <c r="D359" t="s">
        <v>373</v>
      </c>
      <c r="E359" t="s">
        <v>1020</v>
      </c>
      <c r="F359" t="s">
        <v>1021</v>
      </c>
      <c r="G359" t="s">
        <v>1017</v>
      </c>
    </row>
    <row r="360" spans="1:7">
      <c r="A360">
        <v>359</v>
      </c>
      <c r="B360" t="s">
        <v>342</v>
      </c>
      <c r="C360" t="s">
        <v>372</v>
      </c>
      <c r="D360" t="s">
        <v>373</v>
      </c>
      <c r="E360" t="s">
        <v>1104</v>
      </c>
      <c r="F360" t="s">
        <v>1105</v>
      </c>
      <c r="G360" t="s">
        <v>1101</v>
      </c>
    </row>
    <row r="361" spans="1:7">
      <c r="A361">
        <v>360</v>
      </c>
      <c r="B361" t="s">
        <v>342</v>
      </c>
      <c r="C361" t="s">
        <v>374</v>
      </c>
      <c r="D361" t="s">
        <v>375</v>
      </c>
      <c r="E361" t="s">
        <v>890</v>
      </c>
      <c r="F361" t="s">
        <v>891</v>
      </c>
      <c r="G361" t="s">
        <v>892</v>
      </c>
    </row>
    <row r="362" spans="1:7">
      <c r="A362">
        <v>361</v>
      </c>
      <c r="B362" t="s">
        <v>342</v>
      </c>
      <c r="C362" t="s">
        <v>374</v>
      </c>
      <c r="D362" t="s">
        <v>375</v>
      </c>
      <c r="E362" t="s">
        <v>1020</v>
      </c>
      <c r="F362" t="s">
        <v>1021</v>
      </c>
      <c r="G362" t="s">
        <v>1017</v>
      </c>
    </row>
    <row r="363" spans="1:7">
      <c r="A363">
        <v>362</v>
      </c>
      <c r="B363" t="s">
        <v>342</v>
      </c>
      <c r="C363" t="s">
        <v>374</v>
      </c>
      <c r="D363" t="s">
        <v>375</v>
      </c>
      <c r="E363" t="s">
        <v>1099</v>
      </c>
      <c r="F363" t="s">
        <v>1100</v>
      </c>
      <c r="G363" t="s">
        <v>1101</v>
      </c>
    </row>
    <row r="364" spans="1:7">
      <c r="A364">
        <v>363</v>
      </c>
      <c r="B364" t="s">
        <v>342</v>
      </c>
      <c r="C364" t="s">
        <v>376</v>
      </c>
      <c r="D364" t="s">
        <v>377</v>
      </c>
      <c r="E364" t="s">
        <v>890</v>
      </c>
      <c r="F364" t="s">
        <v>891</v>
      </c>
      <c r="G364" t="s">
        <v>892</v>
      </c>
    </row>
    <row r="365" spans="1:7">
      <c r="A365">
        <v>364</v>
      </c>
      <c r="B365" t="s">
        <v>342</v>
      </c>
      <c r="C365" t="s">
        <v>376</v>
      </c>
      <c r="D365" t="s">
        <v>377</v>
      </c>
      <c r="E365" t="s">
        <v>1020</v>
      </c>
      <c r="F365" t="s">
        <v>1021</v>
      </c>
      <c r="G365" t="s">
        <v>1017</v>
      </c>
    </row>
    <row r="366" spans="1:7">
      <c r="A366">
        <v>365</v>
      </c>
      <c r="B366" t="s">
        <v>342</v>
      </c>
      <c r="C366" t="s">
        <v>376</v>
      </c>
      <c r="D366" t="s">
        <v>377</v>
      </c>
      <c r="E366" t="s">
        <v>1099</v>
      </c>
      <c r="F366" t="s">
        <v>1100</v>
      </c>
      <c r="G366" t="s">
        <v>1101</v>
      </c>
    </row>
    <row r="367" spans="1:7">
      <c r="A367">
        <v>366</v>
      </c>
      <c r="B367" t="s">
        <v>342</v>
      </c>
      <c r="C367" t="s">
        <v>376</v>
      </c>
      <c r="D367" t="s">
        <v>377</v>
      </c>
      <c r="E367" t="s">
        <v>1104</v>
      </c>
      <c r="F367" t="s">
        <v>1105</v>
      </c>
      <c r="G367" t="s">
        <v>1101</v>
      </c>
    </row>
    <row r="368" spans="1:7">
      <c r="A368">
        <v>367</v>
      </c>
      <c r="B368" t="s">
        <v>342</v>
      </c>
      <c r="C368" t="s">
        <v>171</v>
      </c>
      <c r="D368" t="s">
        <v>378</v>
      </c>
      <c r="E368" t="s">
        <v>890</v>
      </c>
      <c r="F368" t="s">
        <v>891</v>
      </c>
      <c r="G368" t="s">
        <v>892</v>
      </c>
    </row>
    <row r="369" spans="1:7">
      <c r="A369">
        <v>368</v>
      </c>
      <c r="B369" t="s">
        <v>342</v>
      </c>
      <c r="C369" t="s">
        <v>171</v>
      </c>
      <c r="D369" t="s">
        <v>378</v>
      </c>
      <c r="E369" t="s">
        <v>1020</v>
      </c>
      <c r="F369" t="s">
        <v>1021</v>
      </c>
      <c r="G369" t="s">
        <v>1017</v>
      </c>
    </row>
    <row r="370" spans="1:7">
      <c r="A370">
        <v>369</v>
      </c>
      <c r="B370" t="s">
        <v>342</v>
      </c>
      <c r="C370" t="s">
        <v>379</v>
      </c>
      <c r="D370" t="s">
        <v>380</v>
      </c>
      <c r="E370" t="s">
        <v>890</v>
      </c>
      <c r="F370" t="s">
        <v>891</v>
      </c>
      <c r="G370" t="s">
        <v>892</v>
      </c>
    </row>
    <row r="371" spans="1:7">
      <c r="A371">
        <v>370</v>
      </c>
      <c r="B371" t="s">
        <v>342</v>
      </c>
      <c r="C371" t="s">
        <v>379</v>
      </c>
      <c r="D371" t="s">
        <v>380</v>
      </c>
      <c r="E371" t="s">
        <v>1020</v>
      </c>
      <c r="F371" t="s">
        <v>1021</v>
      </c>
      <c r="G371" t="s">
        <v>1017</v>
      </c>
    </row>
    <row r="372" spans="1:7">
      <c r="A372">
        <v>371</v>
      </c>
      <c r="B372" t="s">
        <v>342</v>
      </c>
      <c r="C372" t="s">
        <v>381</v>
      </c>
      <c r="D372" t="s">
        <v>382</v>
      </c>
      <c r="E372" t="s">
        <v>890</v>
      </c>
      <c r="F372" t="s">
        <v>891</v>
      </c>
      <c r="G372" t="s">
        <v>892</v>
      </c>
    </row>
    <row r="373" spans="1:7">
      <c r="A373">
        <v>372</v>
      </c>
      <c r="B373" t="s">
        <v>342</v>
      </c>
      <c r="C373" t="s">
        <v>381</v>
      </c>
      <c r="D373" t="s">
        <v>382</v>
      </c>
      <c r="E373" t="s">
        <v>1020</v>
      </c>
      <c r="F373" t="s">
        <v>1021</v>
      </c>
      <c r="G373" t="s">
        <v>1017</v>
      </c>
    </row>
    <row r="374" spans="1:7">
      <c r="A374">
        <v>373</v>
      </c>
      <c r="B374" t="s">
        <v>342</v>
      </c>
      <c r="C374" t="s">
        <v>381</v>
      </c>
      <c r="D374" t="s">
        <v>382</v>
      </c>
      <c r="E374" t="s">
        <v>1099</v>
      </c>
      <c r="F374" t="s">
        <v>1100</v>
      </c>
      <c r="G374" t="s">
        <v>1101</v>
      </c>
    </row>
    <row r="375" spans="1:7">
      <c r="A375">
        <v>374</v>
      </c>
      <c r="B375" t="s">
        <v>342</v>
      </c>
      <c r="C375" t="s">
        <v>383</v>
      </c>
      <c r="D375" t="s">
        <v>384</v>
      </c>
      <c r="E375" t="s">
        <v>1109</v>
      </c>
      <c r="F375" t="s">
        <v>1110</v>
      </c>
      <c r="G375" t="s">
        <v>1101</v>
      </c>
    </row>
    <row r="376" spans="1:7">
      <c r="A376">
        <v>375</v>
      </c>
      <c r="B376" t="s">
        <v>342</v>
      </c>
      <c r="C376" t="s">
        <v>383</v>
      </c>
      <c r="D376" t="s">
        <v>384</v>
      </c>
      <c r="E376" t="s">
        <v>890</v>
      </c>
      <c r="F376" t="s">
        <v>891</v>
      </c>
      <c r="G376" t="s">
        <v>892</v>
      </c>
    </row>
    <row r="377" spans="1:7">
      <c r="A377">
        <v>376</v>
      </c>
      <c r="B377" t="s">
        <v>342</v>
      </c>
      <c r="C377" t="s">
        <v>383</v>
      </c>
      <c r="D377" t="s">
        <v>384</v>
      </c>
      <c r="E377" t="s">
        <v>1020</v>
      </c>
      <c r="F377" t="s">
        <v>1021</v>
      </c>
      <c r="G377" t="s">
        <v>1017</v>
      </c>
    </row>
    <row r="378" spans="1:7">
      <c r="A378">
        <v>377</v>
      </c>
      <c r="B378" t="s">
        <v>342</v>
      </c>
      <c r="C378" t="s">
        <v>383</v>
      </c>
      <c r="D378" t="s">
        <v>384</v>
      </c>
      <c r="E378" t="s">
        <v>1026</v>
      </c>
      <c r="F378" t="s">
        <v>1027</v>
      </c>
      <c r="G378" t="s">
        <v>892</v>
      </c>
    </row>
    <row r="379" spans="1:7">
      <c r="A379">
        <v>378</v>
      </c>
      <c r="B379" t="s">
        <v>342</v>
      </c>
      <c r="C379" t="s">
        <v>383</v>
      </c>
      <c r="D379" t="s">
        <v>384</v>
      </c>
      <c r="E379" t="s">
        <v>1111</v>
      </c>
      <c r="F379" t="s">
        <v>1112</v>
      </c>
      <c r="G379" t="s">
        <v>1113</v>
      </c>
    </row>
    <row r="380" spans="1:7">
      <c r="A380">
        <v>379</v>
      </c>
      <c r="B380" t="s">
        <v>342</v>
      </c>
      <c r="C380" t="s">
        <v>383</v>
      </c>
      <c r="D380" t="s">
        <v>384</v>
      </c>
      <c r="E380" t="s">
        <v>1104</v>
      </c>
      <c r="F380" t="s">
        <v>1105</v>
      </c>
      <c r="G380" t="s">
        <v>1101</v>
      </c>
    </row>
    <row r="381" spans="1:7">
      <c r="A381">
        <v>380</v>
      </c>
      <c r="B381" t="s">
        <v>342</v>
      </c>
      <c r="C381" t="s">
        <v>385</v>
      </c>
      <c r="D381" t="s">
        <v>386</v>
      </c>
      <c r="E381" t="s">
        <v>890</v>
      </c>
      <c r="F381" t="s">
        <v>891</v>
      </c>
      <c r="G381" t="s">
        <v>892</v>
      </c>
    </row>
    <row r="382" spans="1:7">
      <c r="A382">
        <v>381</v>
      </c>
      <c r="B382" t="s">
        <v>342</v>
      </c>
      <c r="C382" t="s">
        <v>385</v>
      </c>
      <c r="D382" t="s">
        <v>386</v>
      </c>
      <c r="E382" t="s">
        <v>1020</v>
      </c>
      <c r="F382" t="s">
        <v>1021</v>
      </c>
      <c r="G382" t="s">
        <v>1017</v>
      </c>
    </row>
    <row r="383" spans="1:7">
      <c r="A383">
        <v>382</v>
      </c>
      <c r="B383" t="s">
        <v>342</v>
      </c>
      <c r="C383" t="s">
        <v>385</v>
      </c>
      <c r="D383" t="s">
        <v>386</v>
      </c>
      <c r="E383" t="s">
        <v>1099</v>
      </c>
      <c r="F383" t="s">
        <v>1100</v>
      </c>
      <c r="G383" t="s">
        <v>1101</v>
      </c>
    </row>
    <row r="384" spans="1:7">
      <c r="A384">
        <v>383</v>
      </c>
      <c r="B384" t="s">
        <v>342</v>
      </c>
      <c r="C384" t="s">
        <v>387</v>
      </c>
      <c r="D384" t="s">
        <v>388</v>
      </c>
      <c r="E384" t="s">
        <v>890</v>
      </c>
      <c r="F384" t="s">
        <v>891</v>
      </c>
      <c r="G384" t="s">
        <v>892</v>
      </c>
    </row>
    <row r="385" spans="1:7">
      <c r="A385">
        <v>384</v>
      </c>
      <c r="B385" t="s">
        <v>342</v>
      </c>
      <c r="C385" t="s">
        <v>387</v>
      </c>
      <c r="D385" t="s">
        <v>388</v>
      </c>
      <c r="E385" t="s">
        <v>1020</v>
      </c>
      <c r="F385" t="s">
        <v>1021</v>
      </c>
      <c r="G385" t="s">
        <v>1017</v>
      </c>
    </row>
    <row r="386" spans="1:7">
      <c r="A386">
        <v>385</v>
      </c>
      <c r="B386" t="s">
        <v>342</v>
      </c>
      <c r="C386" t="s">
        <v>387</v>
      </c>
      <c r="D386" t="s">
        <v>388</v>
      </c>
      <c r="E386" t="s">
        <v>1099</v>
      </c>
      <c r="F386" t="s">
        <v>1100</v>
      </c>
      <c r="G386" t="s">
        <v>1101</v>
      </c>
    </row>
    <row r="387" spans="1:7">
      <c r="A387">
        <v>386</v>
      </c>
      <c r="B387" t="s">
        <v>342</v>
      </c>
      <c r="C387" t="s">
        <v>389</v>
      </c>
      <c r="D387" t="s">
        <v>390</v>
      </c>
      <c r="E387" t="s">
        <v>890</v>
      </c>
      <c r="F387" t="s">
        <v>891</v>
      </c>
      <c r="G387" t="s">
        <v>892</v>
      </c>
    </row>
    <row r="388" spans="1:7">
      <c r="A388">
        <v>387</v>
      </c>
      <c r="B388" t="s">
        <v>342</v>
      </c>
      <c r="C388" t="s">
        <v>389</v>
      </c>
      <c r="D388" t="s">
        <v>390</v>
      </c>
      <c r="E388" t="s">
        <v>1020</v>
      </c>
      <c r="F388" t="s">
        <v>1021</v>
      </c>
      <c r="G388" t="s">
        <v>1017</v>
      </c>
    </row>
    <row r="389" spans="1:7">
      <c r="A389">
        <v>388</v>
      </c>
      <c r="B389" t="s">
        <v>342</v>
      </c>
      <c r="C389" t="s">
        <v>389</v>
      </c>
      <c r="D389" t="s">
        <v>390</v>
      </c>
      <c r="E389" t="s">
        <v>1099</v>
      </c>
      <c r="F389" t="s">
        <v>1100</v>
      </c>
      <c r="G389" t="s">
        <v>1101</v>
      </c>
    </row>
    <row r="390" spans="1:7">
      <c r="A390">
        <v>389</v>
      </c>
      <c r="B390" t="s">
        <v>391</v>
      </c>
      <c r="C390" t="s">
        <v>393</v>
      </c>
      <c r="D390" t="s">
        <v>394</v>
      </c>
      <c r="E390" t="s">
        <v>1256</v>
      </c>
      <c r="F390" t="s">
        <v>881</v>
      </c>
      <c r="G390" t="s">
        <v>963</v>
      </c>
    </row>
    <row r="391" spans="1:7">
      <c r="A391">
        <v>390</v>
      </c>
      <c r="B391" t="s">
        <v>391</v>
      </c>
      <c r="C391" t="s">
        <v>393</v>
      </c>
      <c r="D391" t="s">
        <v>394</v>
      </c>
      <c r="E391" t="s">
        <v>1114</v>
      </c>
      <c r="F391" t="s">
        <v>1115</v>
      </c>
      <c r="G391" t="s">
        <v>1116</v>
      </c>
    </row>
    <row r="392" spans="1:7">
      <c r="A392">
        <v>391</v>
      </c>
      <c r="B392" t="s">
        <v>391</v>
      </c>
      <c r="C392" t="s">
        <v>393</v>
      </c>
      <c r="D392" t="s">
        <v>394</v>
      </c>
      <c r="E392" t="s">
        <v>1117</v>
      </c>
      <c r="F392" t="s">
        <v>1118</v>
      </c>
      <c r="G392" t="s">
        <v>1116</v>
      </c>
    </row>
    <row r="393" spans="1:7">
      <c r="A393">
        <v>392</v>
      </c>
      <c r="B393" t="s">
        <v>391</v>
      </c>
      <c r="C393" t="s">
        <v>621</v>
      </c>
      <c r="D393" t="s">
        <v>694</v>
      </c>
      <c r="E393" t="s">
        <v>1117</v>
      </c>
      <c r="F393" t="s">
        <v>1118</v>
      </c>
      <c r="G393" t="s">
        <v>1116</v>
      </c>
    </row>
    <row r="394" spans="1:7">
      <c r="A394">
        <v>393</v>
      </c>
      <c r="B394" t="s">
        <v>391</v>
      </c>
      <c r="C394" t="s">
        <v>391</v>
      </c>
      <c r="D394" t="s">
        <v>392</v>
      </c>
      <c r="E394" t="s">
        <v>1256</v>
      </c>
      <c r="F394" t="s">
        <v>881</v>
      </c>
      <c r="G394" t="s">
        <v>963</v>
      </c>
    </row>
    <row r="395" spans="1:7">
      <c r="A395">
        <v>394</v>
      </c>
      <c r="B395" t="s">
        <v>391</v>
      </c>
      <c r="C395" t="s">
        <v>391</v>
      </c>
      <c r="D395" t="s">
        <v>392</v>
      </c>
      <c r="E395" t="s">
        <v>1119</v>
      </c>
      <c r="F395" t="s">
        <v>1120</v>
      </c>
      <c r="G395" t="s">
        <v>1116</v>
      </c>
    </row>
    <row r="396" spans="1:7">
      <c r="A396">
        <v>395</v>
      </c>
      <c r="B396" t="s">
        <v>391</v>
      </c>
      <c r="C396" t="s">
        <v>391</v>
      </c>
      <c r="D396" t="s">
        <v>392</v>
      </c>
      <c r="E396" t="s">
        <v>1114</v>
      </c>
      <c r="F396" t="s">
        <v>1115</v>
      </c>
      <c r="G396" t="s">
        <v>1116</v>
      </c>
    </row>
    <row r="397" spans="1:7">
      <c r="A397">
        <v>396</v>
      </c>
      <c r="B397" t="s">
        <v>391</v>
      </c>
      <c r="C397" t="s">
        <v>391</v>
      </c>
      <c r="D397" t="s">
        <v>392</v>
      </c>
      <c r="E397" t="s">
        <v>1117</v>
      </c>
      <c r="F397" t="s">
        <v>1118</v>
      </c>
      <c r="G397" t="s">
        <v>1116</v>
      </c>
    </row>
    <row r="398" spans="1:7">
      <c r="A398">
        <v>397</v>
      </c>
      <c r="B398" t="s">
        <v>391</v>
      </c>
      <c r="C398" t="s">
        <v>695</v>
      </c>
      <c r="D398" t="s">
        <v>696</v>
      </c>
      <c r="E398" t="s">
        <v>1117</v>
      </c>
      <c r="F398" t="s">
        <v>1118</v>
      </c>
      <c r="G398" t="s">
        <v>1116</v>
      </c>
    </row>
    <row r="399" spans="1:7">
      <c r="A399">
        <v>398</v>
      </c>
      <c r="B399" t="s">
        <v>391</v>
      </c>
      <c r="C399" t="s">
        <v>395</v>
      </c>
      <c r="D399" t="s">
        <v>396</v>
      </c>
      <c r="E399" t="s">
        <v>1119</v>
      </c>
      <c r="F399" t="s">
        <v>1120</v>
      </c>
      <c r="G399" t="s">
        <v>1116</v>
      </c>
    </row>
    <row r="400" spans="1:7">
      <c r="A400">
        <v>399</v>
      </c>
      <c r="B400" t="s">
        <v>391</v>
      </c>
      <c r="C400" t="s">
        <v>395</v>
      </c>
      <c r="D400" t="s">
        <v>396</v>
      </c>
      <c r="E400" t="s">
        <v>1117</v>
      </c>
      <c r="F400" t="s">
        <v>1118</v>
      </c>
      <c r="G400" t="s">
        <v>1116</v>
      </c>
    </row>
    <row r="401" spans="1:7">
      <c r="A401">
        <v>400</v>
      </c>
      <c r="B401" t="s">
        <v>397</v>
      </c>
      <c r="C401" t="s">
        <v>697</v>
      </c>
      <c r="D401" t="s">
        <v>698</v>
      </c>
      <c r="E401" t="s">
        <v>1121</v>
      </c>
      <c r="F401" t="s">
        <v>1122</v>
      </c>
      <c r="G401" t="s">
        <v>1123</v>
      </c>
    </row>
    <row r="402" spans="1:7">
      <c r="A402">
        <v>401</v>
      </c>
      <c r="B402" t="s">
        <v>397</v>
      </c>
      <c r="C402" t="s">
        <v>699</v>
      </c>
      <c r="D402" t="s">
        <v>700</v>
      </c>
      <c r="E402" t="s">
        <v>1121</v>
      </c>
      <c r="F402" t="s">
        <v>1122</v>
      </c>
      <c r="G402" t="s">
        <v>1123</v>
      </c>
    </row>
    <row r="403" spans="1:7">
      <c r="A403">
        <v>402</v>
      </c>
      <c r="B403" t="s">
        <v>397</v>
      </c>
      <c r="C403" t="s">
        <v>399</v>
      </c>
      <c r="D403" t="s">
        <v>400</v>
      </c>
      <c r="E403" t="s">
        <v>1124</v>
      </c>
      <c r="F403" t="s">
        <v>1125</v>
      </c>
      <c r="G403" t="s">
        <v>1123</v>
      </c>
    </row>
    <row r="404" spans="1:7">
      <c r="A404">
        <v>403</v>
      </c>
      <c r="B404" t="s">
        <v>397</v>
      </c>
      <c r="C404" t="s">
        <v>701</v>
      </c>
      <c r="D404" t="s">
        <v>702</v>
      </c>
      <c r="E404" t="s">
        <v>1121</v>
      </c>
      <c r="F404" t="s">
        <v>1122</v>
      </c>
      <c r="G404" t="s">
        <v>1123</v>
      </c>
    </row>
    <row r="405" spans="1:7">
      <c r="A405">
        <v>404</v>
      </c>
      <c r="B405" t="s">
        <v>397</v>
      </c>
      <c r="C405" t="s">
        <v>703</v>
      </c>
      <c r="D405" t="s">
        <v>704</v>
      </c>
      <c r="E405" t="s">
        <v>1121</v>
      </c>
      <c r="F405" t="s">
        <v>1122</v>
      </c>
      <c r="G405" t="s">
        <v>1123</v>
      </c>
    </row>
    <row r="406" spans="1:7">
      <c r="A406">
        <v>405</v>
      </c>
      <c r="B406" t="s">
        <v>397</v>
      </c>
      <c r="C406" t="s">
        <v>705</v>
      </c>
      <c r="D406" t="s">
        <v>706</v>
      </c>
      <c r="E406" t="s">
        <v>1121</v>
      </c>
      <c r="F406" t="s">
        <v>1122</v>
      </c>
      <c r="G406" t="s">
        <v>1123</v>
      </c>
    </row>
    <row r="407" spans="1:7">
      <c r="A407">
        <v>406</v>
      </c>
      <c r="B407" t="s">
        <v>397</v>
      </c>
      <c r="C407" t="s">
        <v>707</v>
      </c>
      <c r="D407" t="s">
        <v>708</v>
      </c>
      <c r="E407" t="s">
        <v>1121</v>
      </c>
      <c r="F407" t="s">
        <v>1122</v>
      </c>
      <c r="G407" t="s">
        <v>1123</v>
      </c>
    </row>
    <row r="408" spans="1:7">
      <c r="A408">
        <v>407</v>
      </c>
      <c r="B408" t="s">
        <v>397</v>
      </c>
      <c r="C408" t="s">
        <v>709</v>
      </c>
      <c r="D408" t="s">
        <v>710</v>
      </c>
      <c r="E408" t="s">
        <v>1121</v>
      </c>
      <c r="F408" t="s">
        <v>1122</v>
      </c>
      <c r="G408" t="s">
        <v>1123</v>
      </c>
    </row>
    <row r="409" spans="1:7">
      <c r="A409">
        <v>408</v>
      </c>
      <c r="B409" t="s">
        <v>397</v>
      </c>
      <c r="C409" t="s">
        <v>711</v>
      </c>
      <c r="D409" t="s">
        <v>712</v>
      </c>
      <c r="E409" t="s">
        <v>1121</v>
      </c>
      <c r="F409" t="s">
        <v>1122</v>
      </c>
      <c r="G409" t="s">
        <v>1123</v>
      </c>
    </row>
    <row r="410" spans="1:7">
      <c r="A410">
        <v>409</v>
      </c>
      <c r="B410" t="s">
        <v>397</v>
      </c>
      <c r="C410" t="s">
        <v>713</v>
      </c>
      <c r="D410" t="s">
        <v>714</v>
      </c>
      <c r="E410" t="s">
        <v>1121</v>
      </c>
      <c r="F410" t="s">
        <v>1122</v>
      </c>
      <c r="G410" t="s">
        <v>1123</v>
      </c>
    </row>
    <row r="411" spans="1:7">
      <c r="A411">
        <v>410</v>
      </c>
      <c r="B411" t="s">
        <v>397</v>
      </c>
      <c r="C411" t="s">
        <v>715</v>
      </c>
      <c r="D411" t="s">
        <v>716</v>
      </c>
      <c r="E411" t="s">
        <v>1121</v>
      </c>
      <c r="F411" t="s">
        <v>1122</v>
      </c>
      <c r="G411" t="s">
        <v>1123</v>
      </c>
    </row>
    <row r="412" spans="1:7">
      <c r="A412">
        <v>411</v>
      </c>
      <c r="B412" t="s">
        <v>397</v>
      </c>
      <c r="C412" t="s">
        <v>397</v>
      </c>
      <c r="D412" t="s">
        <v>398</v>
      </c>
      <c r="E412" t="s">
        <v>1124</v>
      </c>
      <c r="F412" t="s">
        <v>1125</v>
      </c>
      <c r="G412" t="s">
        <v>1123</v>
      </c>
    </row>
    <row r="413" spans="1:7">
      <c r="A413">
        <v>412</v>
      </c>
      <c r="B413" t="s">
        <v>397</v>
      </c>
      <c r="C413" t="s">
        <v>397</v>
      </c>
      <c r="D413" t="s">
        <v>398</v>
      </c>
      <c r="E413" t="s">
        <v>1121</v>
      </c>
      <c r="F413" t="s">
        <v>1122</v>
      </c>
      <c r="G413" t="s">
        <v>1123</v>
      </c>
    </row>
    <row r="414" spans="1:7">
      <c r="A414">
        <v>413</v>
      </c>
      <c r="B414" t="s">
        <v>397</v>
      </c>
      <c r="C414" t="s">
        <v>717</v>
      </c>
      <c r="D414" t="s">
        <v>718</v>
      </c>
      <c r="E414" t="s">
        <v>1121</v>
      </c>
      <c r="F414" t="s">
        <v>1122</v>
      </c>
      <c r="G414" t="s">
        <v>1123</v>
      </c>
    </row>
    <row r="415" spans="1:7">
      <c r="A415">
        <v>414</v>
      </c>
      <c r="B415" t="s">
        <v>397</v>
      </c>
      <c r="C415" t="s">
        <v>719</v>
      </c>
      <c r="D415" t="s">
        <v>720</v>
      </c>
      <c r="E415" t="s">
        <v>1121</v>
      </c>
      <c r="F415" t="s">
        <v>1122</v>
      </c>
      <c r="G415" t="s">
        <v>1123</v>
      </c>
    </row>
    <row r="416" spans="1:7">
      <c r="A416">
        <v>415</v>
      </c>
      <c r="B416" t="s">
        <v>397</v>
      </c>
      <c r="C416" t="s">
        <v>721</v>
      </c>
      <c r="D416" t="s">
        <v>722</v>
      </c>
      <c r="E416" t="s">
        <v>1121</v>
      </c>
      <c r="F416" t="s">
        <v>1122</v>
      </c>
      <c r="G416" t="s">
        <v>1123</v>
      </c>
    </row>
    <row r="417" spans="1:7">
      <c r="A417">
        <v>416</v>
      </c>
      <c r="B417" t="s">
        <v>397</v>
      </c>
      <c r="C417" t="s">
        <v>723</v>
      </c>
      <c r="D417" t="s">
        <v>724</v>
      </c>
      <c r="E417" t="s">
        <v>1121</v>
      </c>
      <c r="F417" t="s">
        <v>1122</v>
      </c>
      <c r="G417" t="s">
        <v>1123</v>
      </c>
    </row>
    <row r="418" spans="1:7">
      <c r="A418">
        <v>417</v>
      </c>
      <c r="B418" t="s">
        <v>397</v>
      </c>
      <c r="C418" t="s">
        <v>725</v>
      </c>
      <c r="D418" t="s">
        <v>726</v>
      </c>
      <c r="E418" t="s">
        <v>1121</v>
      </c>
      <c r="F418" t="s">
        <v>1122</v>
      </c>
      <c r="G418" t="s">
        <v>1123</v>
      </c>
    </row>
    <row r="419" spans="1:7">
      <c r="A419">
        <v>418</v>
      </c>
      <c r="B419" t="s">
        <v>397</v>
      </c>
      <c r="C419" t="s">
        <v>401</v>
      </c>
      <c r="D419" t="s">
        <v>402</v>
      </c>
      <c r="E419" t="s">
        <v>1121</v>
      </c>
      <c r="F419" t="s">
        <v>1122</v>
      </c>
      <c r="G419" t="s">
        <v>1123</v>
      </c>
    </row>
    <row r="420" spans="1:7">
      <c r="A420">
        <v>419</v>
      </c>
      <c r="B420" t="s">
        <v>397</v>
      </c>
      <c r="C420" t="s">
        <v>727</v>
      </c>
      <c r="D420" t="s">
        <v>728</v>
      </c>
      <c r="E420" t="s">
        <v>1121</v>
      </c>
      <c r="F420" t="s">
        <v>1122</v>
      </c>
      <c r="G420" t="s">
        <v>1123</v>
      </c>
    </row>
    <row r="421" spans="1:7">
      <c r="A421">
        <v>420</v>
      </c>
      <c r="B421" t="s">
        <v>397</v>
      </c>
      <c r="C421" t="s">
        <v>729</v>
      </c>
      <c r="D421" t="s">
        <v>730</v>
      </c>
      <c r="E421" t="s">
        <v>1121</v>
      </c>
      <c r="F421" t="s">
        <v>1122</v>
      </c>
      <c r="G421" t="s">
        <v>1123</v>
      </c>
    </row>
    <row r="422" spans="1:7">
      <c r="A422">
        <v>421</v>
      </c>
      <c r="B422" t="s">
        <v>397</v>
      </c>
      <c r="C422" t="s">
        <v>731</v>
      </c>
      <c r="D422" t="s">
        <v>732</v>
      </c>
      <c r="E422" t="s">
        <v>1121</v>
      </c>
      <c r="F422" t="s">
        <v>1122</v>
      </c>
      <c r="G422" t="s">
        <v>1123</v>
      </c>
    </row>
    <row r="423" spans="1:7">
      <c r="A423">
        <v>422</v>
      </c>
      <c r="B423" t="s">
        <v>397</v>
      </c>
      <c r="C423" t="s">
        <v>733</v>
      </c>
      <c r="D423" t="s">
        <v>734</v>
      </c>
      <c r="E423" t="s">
        <v>1121</v>
      </c>
      <c r="F423" t="s">
        <v>1122</v>
      </c>
      <c r="G423" t="s">
        <v>1123</v>
      </c>
    </row>
    <row r="424" spans="1:7">
      <c r="A424">
        <v>423</v>
      </c>
      <c r="B424" t="s">
        <v>397</v>
      </c>
      <c r="C424" t="s">
        <v>735</v>
      </c>
      <c r="D424" t="s">
        <v>736</v>
      </c>
      <c r="E424" t="s">
        <v>1121</v>
      </c>
      <c r="F424" t="s">
        <v>1122</v>
      </c>
      <c r="G424" t="s">
        <v>1123</v>
      </c>
    </row>
    <row r="425" spans="1:7">
      <c r="A425">
        <v>424</v>
      </c>
      <c r="B425" t="s">
        <v>397</v>
      </c>
      <c r="C425" t="s">
        <v>737</v>
      </c>
      <c r="D425" t="s">
        <v>738</v>
      </c>
      <c r="E425" t="s">
        <v>1121</v>
      </c>
      <c r="F425" t="s">
        <v>1122</v>
      </c>
      <c r="G425" t="s">
        <v>1123</v>
      </c>
    </row>
    <row r="426" spans="1:7">
      <c r="A426">
        <v>425</v>
      </c>
      <c r="B426" t="s">
        <v>397</v>
      </c>
      <c r="C426" t="s">
        <v>739</v>
      </c>
      <c r="D426" t="s">
        <v>740</v>
      </c>
      <c r="E426" t="s">
        <v>1121</v>
      </c>
      <c r="F426" t="s">
        <v>1122</v>
      </c>
      <c r="G426" t="s">
        <v>1123</v>
      </c>
    </row>
    <row r="427" spans="1:7">
      <c r="A427">
        <v>426</v>
      </c>
      <c r="B427" t="s">
        <v>397</v>
      </c>
      <c r="C427" t="s">
        <v>741</v>
      </c>
      <c r="D427" t="s">
        <v>742</v>
      </c>
      <c r="E427" t="s">
        <v>1121</v>
      </c>
      <c r="F427" t="s">
        <v>1122</v>
      </c>
      <c r="G427" t="s">
        <v>1123</v>
      </c>
    </row>
    <row r="428" spans="1:7">
      <c r="A428">
        <v>427</v>
      </c>
      <c r="B428" t="s">
        <v>397</v>
      </c>
      <c r="C428" t="s">
        <v>743</v>
      </c>
      <c r="D428" t="s">
        <v>744</v>
      </c>
      <c r="E428" t="s">
        <v>1121</v>
      </c>
      <c r="F428" t="s">
        <v>1122</v>
      </c>
      <c r="G428" t="s">
        <v>1123</v>
      </c>
    </row>
    <row r="429" spans="1:7">
      <c r="A429">
        <v>428</v>
      </c>
      <c r="B429" t="s">
        <v>397</v>
      </c>
      <c r="C429" t="s">
        <v>403</v>
      </c>
      <c r="D429" t="s">
        <v>404</v>
      </c>
      <c r="E429" t="s">
        <v>1121</v>
      </c>
      <c r="F429" t="s">
        <v>1122</v>
      </c>
      <c r="G429" t="s">
        <v>1123</v>
      </c>
    </row>
    <row r="430" spans="1:7">
      <c r="A430">
        <v>429</v>
      </c>
      <c r="B430" t="s">
        <v>397</v>
      </c>
      <c r="C430" t="s">
        <v>745</v>
      </c>
      <c r="D430" t="s">
        <v>746</v>
      </c>
      <c r="E430" t="s">
        <v>1121</v>
      </c>
      <c r="F430" t="s">
        <v>1122</v>
      </c>
      <c r="G430" t="s">
        <v>1123</v>
      </c>
    </row>
    <row r="431" spans="1:7">
      <c r="A431">
        <v>430</v>
      </c>
      <c r="B431" t="s">
        <v>397</v>
      </c>
      <c r="C431" t="s">
        <v>747</v>
      </c>
      <c r="D431" t="s">
        <v>748</v>
      </c>
      <c r="E431" t="s">
        <v>1121</v>
      </c>
      <c r="F431" t="s">
        <v>1122</v>
      </c>
      <c r="G431" t="s">
        <v>1123</v>
      </c>
    </row>
    <row r="432" spans="1:7">
      <c r="A432">
        <v>431</v>
      </c>
      <c r="B432" t="s">
        <v>405</v>
      </c>
      <c r="C432" t="s">
        <v>749</v>
      </c>
      <c r="D432" t="s">
        <v>750</v>
      </c>
      <c r="E432" t="s">
        <v>950</v>
      </c>
      <c r="F432" t="s">
        <v>951</v>
      </c>
      <c r="G432" t="s">
        <v>892</v>
      </c>
    </row>
    <row r="433" spans="1:7">
      <c r="A433">
        <v>432</v>
      </c>
      <c r="B433" t="s">
        <v>405</v>
      </c>
      <c r="C433" t="s">
        <v>751</v>
      </c>
      <c r="D433" t="s">
        <v>752</v>
      </c>
      <c r="E433" t="s">
        <v>950</v>
      </c>
      <c r="F433" t="s">
        <v>951</v>
      </c>
      <c r="G433" t="s">
        <v>892</v>
      </c>
    </row>
    <row r="434" spans="1:7">
      <c r="A434">
        <v>433</v>
      </c>
      <c r="B434" t="s">
        <v>405</v>
      </c>
      <c r="C434" t="s">
        <v>753</v>
      </c>
      <c r="D434" t="s">
        <v>754</v>
      </c>
      <c r="E434" t="s">
        <v>950</v>
      </c>
      <c r="F434" t="s">
        <v>951</v>
      </c>
      <c r="G434" t="s">
        <v>892</v>
      </c>
    </row>
    <row r="435" spans="1:7">
      <c r="A435">
        <v>434</v>
      </c>
      <c r="B435" t="s">
        <v>405</v>
      </c>
      <c r="C435" t="s">
        <v>407</v>
      </c>
      <c r="D435" t="s">
        <v>408</v>
      </c>
      <c r="E435" t="s">
        <v>1126</v>
      </c>
      <c r="F435" t="s">
        <v>1127</v>
      </c>
      <c r="G435" t="s">
        <v>1128</v>
      </c>
    </row>
    <row r="436" spans="1:7">
      <c r="A436">
        <v>435</v>
      </c>
      <c r="B436" t="s">
        <v>405</v>
      </c>
      <c r="C436" t="s">
        <v>407</v>
      </c>
      <c r="D436" t="s">
        <v>408</v>
      </c>
      <c r="E436" t="s">
        <v>950</v>
      </c>
      <c r="F436" t="s">
        <v>951</v>
      </c>
      <c r="G436" t="s">
        <v>892</v>
      </c>
    </row>
    <row r="437" spans="1:7">
      <c r="A437">
        <v>436</v>
      </c>
      <c r="B437" t="s">
        <v>405</v>
      </c>
      <c r="C437" t="s">
        <v>755</v>
      </c>
      <c r="D437" t="s">
        <v>756</v>
      </c>
      <c r="E437" t="s">
        <v>950</v>
      </c>
      <c r="F437" t="s">
        <v>951</v>
      </c>
      <c r="G437" t="s">
        <v>892</v>
      </c>
    </row>
    <row r="438" spans="1:7">
      <c r="A438">
        <v>437</v>
      </c>
      <c r="B438" t="s">
        <v>405</v>
      </c>
      <c r="C438" t="s">
        <v>409</v>
      </c>
      <c r="D438" t="s">
        <v>410</v>
      </c>
      <c r="E438" t="s">
        <v>950</v>
      </c>
      <c r="F438" t="s">
        <v>951</v>
      </c>
      <c r="G438" t="s">
        <v>892</v>
      </c>
    </row>
    <row r="439" spans="1:7">
      <c r="A439">
        <v>438</v>
      </c>
      <c r="B439" t="s">
        <v>405</v>
      </c>
      <c r="C439" t="s">
        <v>409</v>
      </c>
      <c r="D439" t="s">
        <v>410</v>
      </c>
      <c r="E439" t="s">
        <v>1129</v>
      </c>
      <c r="F439" t="s">
        <v>1130</v>
      </c>
      <c r="G439" t="s">
        <v>1128</v>
      </c>
    </row>
    <row r="440" spans="1:7">
      <c r="A440">
        <v>439</v>
      </c>
      <c r="B440" t="s">
        <v>405</v>
      </c>
      <c r="C440" t="s">
        <v>757</v>
      </c>
      <c r="D440" t="s">
        <v>758</v>
      </c>
      <c r="E440" t="s">
        <v>950</v>
      </c>
      <c r="F440" t="s">
        <v>951</v>
      </c>
      <c r="G440" t="s">
        <v>892</v>
      </c>
    </row>
    <row r="441" spans="1:7">
      <c r="A441">
        <v>440</v>
      </c>
      <c r="B441" t="s">
        <v>405</v>
      </c>
      <c r="C441" t="s">
        <v>405</v>
      </c>
      <c r="D441" t="s">
        <v>406</v>
      </c>
      <c r="E441" t="s">
        <v>1126</v>
      </c>
      <c r="F441" t="s">
        <v>1127</v>
      </c>
      <c r="G441" t="s">
        <v>1128</v>
      </c>
    </row>
    <row r="442" spans="1:7">
      <c r="A442">
        <v>441</v>
      </c>
      <c r="B442" t="s">
        <v>405</v>
      </c>
      <c r="C442" t="s">
        <v>405</v>
      </c>
      <c r="D442" t="s">
        <v>406</v>
      </c>
      <c r="E442" t="s">
        <v>950</v>
      </c>
      <c r="F442" t="s">
        <v>951</v>
      </c>
      <c r="G442" t="s">
        <v>892</v>
      </c>
    </row>
    <row r="443" spans="1:7">
      <c r="A443">
        <v>442</v>
      </c>
      <c r="B443" t="s">
        <v>405</v>
      </c>
      <c r="C443" t="s">
        <v>405</v>
      </c>
      <c r="D443" t="s">
        <v>406</v>
      </c>
      <c r="E443" t="s">
        <v>1129</v>
      </c>
      <c r="F443" t="s">
        <v>1130</v>
      </c>
      <c r="G443" t="s">
        <v>1128</v>
      </c>
    </row>
    <row r="444" spans="1:7">
      <c r="A444">
        <v>443</v>
      </c>
      <c r="B444" t="s">
        <v>405</v>
      </c>
      <c r="C444" t="s">
        <v>405</v>
      </c>
      <c r="D444" t="s">
        <v>406</v>
      </c>
      <c r="E444" t="s">
        <v>1131</v>
      </c>
      <c r="F444" t="s">
        <v>1132</v>
      </c>
      <c r="G444" t="s">
        <v>1128</v>
      </c>
    </row>
    <row r="445" spans="1:7">
      <c r="A445">
        <v>444</v>
      </c>
      <c r="B445" t="s">
        <v>405</v>
      </c>
      <c r="C445" t="s">
        <v>759</v>
      </c>
      <c r="D445" t="s">
        <v>760</v>
      </c>
      <c r="E445" t="s">
        <v>950</v>
      </c>
      <c r="F445" t="s">
        <v>951</v>
      </c>
      <c r="G445" t="s">
        <v>892</v>
      </c>
    </row>
    <row r="446" spans="1:7">
      <c r="A446">
        <v>445</v>
      </c>
      <c r="B446" t="s">
        <v>405</v>
      </c>
      <c r="C446" t="s">
        <v>761</v>
      </c>
      <c r="D446" t="s">
        <v>762</v>
      </c>
      <c r="E446" t="s">
        <v>950</v>
      </c>
      <c r="F446" t="s">
        <v>951</v>
      </c>
      <c r="G446" t="s">
        <v>892</v>
      </c>
    </row>
    <row r="447" spans="1:7">
      <c r="A447">
        <v>446</v>
      </c>
      <c r="B447" t="s">
        <v>405</v>
      </c>
      <c r="C447" t="s">
        <v>763</v>
      </c>
      <c r="D447" t="s">
        <v>764</v>
      </c>
      <c r="E447" t="s">
        <v>950</v>
      </c>
      <c r="F447" t="s">
        <v>951</v>
      </c>
      <c r="G447" t="s">
        <v>892</v>
      </c>
    </row>
    <row r="448" spans="1:7">
      <c r="A448">
        <v>447</v>
      </c>
      <c r="B448" t="s">
        <v>405</v>
      </c>
      <c r="C448" t="s">
        <v>765</v>
      </c>
      <c r="D448" t="s">
        <v>766</v>
      </c>
      <c r="E448" t="s">
        <v>950</v>
      </c>
      <c r="F448" t="s">
        <v>951</v>
      </c>
      <c r="G448" t="s">
        <v>892</v>
      </c>
    </row>
    <row r="449" spans="1:7">
      <c r="A449">
        <v>448</v>
      </c>
      <c r="B449" t="s">
        <v>405</v>
      </c>
      <c r="C449" t="s">
        <v>767</v>
      </c>
      <c r="D449" t="s">
        <v>768</v>
      </c>
      <c r="E449" t="s">
        <v>950</v>
      </c>
      <c r="F449" t="s">
        <v>951</v>
      </c>
      <c r="G449" t="s">
        <v>892</v>
      </c>
    </row>
    <row r="450" spans="1:7">
      <c r="A450">
        <v>449</v>
      </c>
      <c r="B450" t="s">
        <v>405</v>
      </c>
      <c r="C450" t="s">
        <v>411</v>
      </c>
      <c r="D450" t="s">
        <v>412</v>
      </c>
      <c r="E450" t="s">
        <v>950</v>
      </c>
      <c r="F450" t="s">
        <v>951</v>
      </c>
      <c r="G450" t="s">
        <v>892</v>
      </c>
    </row>
    <row r="451" spans="1:7">
      <c r="A451">
        <v>450</v>
      </c>
      <c r="B451" t="s">
        <v>405</v>
      </c>
      <c r="C451" t="s">
        <v>411</v>
      </c>
      <c r="D451" t="s">
        <v>412</v>
      </c>
      <c r="E451" t="s">
        <v>1131</v>
      </c>
      <c r="F451" t="s">
        <v>1132</v>
      </c>
      <c r="G451" t="s">
        <v>1128</v>
      </c>
    </row>
    <row r="452" spans="1:7">
      <c r="A452">
        <v>451</v>
      </c>
      <c r="B452" t="s">
        <v>405</v>
      </c>
      <c r="C452" t="s">
        <v>769</v>
      </c>
      <c r="D452" t="s">
        <v>770</v>
      </c>
      <c r="E452" t="s">
        <v>950</v>
      </c>
      <c r="F452" t="s">
        <v>951</v>
      </c>
      <c r="G452" t="s">
        <v>892</v>
      </c>
    </row>
    <row r="453" spans="1:7">
      <c r="A453">
        <v>452</v>
      </c>
      <c r="B453" t="s">
        <v>405</v>
      </c>
      <c r="C453" t="s">
        <v>771</v>
      </c>
      <c r="D453" t="s">
        <v>772</v>
      </c>
      <c r="E453" t="s">
        <v>950</v>
      </c>
      <c r="F453" t="s">
        <v>951</v>
      </c>
      <c r="G453" t="s">
        <v>892</v>
      </c>
    </row>
    <row r="454" spans="1:7">
      <c r="A454">
        <v>453</v>
      </c>
      <c r="B454" t="s">
        <v>413</v>
      </c>
      <c r="C454" t="s">
        <v>415</v>
      </c>
      <c r="D454" t="s">
        <v>416</v>
      </c>
      <c r="E454" t="s">
        <v>1133</v>
      </c>
      <c r="F454" t="s">
        <v>1134</v>
      </c>
      <c r="G454" t="s">
        <v>1135</v>
      </c>
    </row>
    <row r="455" spans="1:7">
      <c r="A455">
        <v>454</v>
      </c>
      <c r="B455" t="s">
        <v>413</v>
      </c>
      <c r="C455" t="s">
        <v>773</v>
      </c>
      <c r="D455" t="s">
        <v>774</v>
      </c>
      <c r="E455" t="s">
        <v>1136</v>
      </c>
      <c r="F455" t="s">
        <v>1137</v>
      </c>
      <c r="G455" t="s">
        <v>1135</v>
      </c>
    </row>
    <row r="456" spans="1:7">
      <c r="A456">
        <v>455</v>
      </c>
      <c r="B456" t="s">
        <v>413</v>
      </c>
      <c r="C456" t="s">
        <v>413</v>
      </c>
      <c r="D456" t="s">
        <v>414</v>
      </c>
      <c r="E456" t="s">
        <v>1133</v>
      </c>
      <c r="F456" t="s">
        <v>1134</v>
      </c>
      <c r="G456" t="s">
        <v>1135</v>
      </c>
    </row>
    <row r="457" spans="1:7">
      <c r="A457">
        <v>456</v>
      </c>
      <c r="B457" t="s">
        <v>413</v>
      </c>
      <c r="C457" t="s">
        <v>413</v>
      </c>
      <c r="D457" t="s">
        <v>414</v>
      </c>
      <c r="E457" t="s">
        <v>1136</v>
      </c>
      <c r="F457" t="s">
        <v>1137</v>
      </c>
      <c r="G457" t="s">
        <v>1135</v>
      </c>
    </row>
    <row r="458" spans="1:7">
      <c r="A458">
        <v>457</v>
      </c>
      <c r="B458" t="s">
        <v>417</v>
      </c>
      <c r="C458" t="s">
        <v>417</v>
      </c>
      <c r="D458" t="s">
        <v>418</v>
      </c>
      <c r="E458" t="s">
        <v>1138</v>
      </c>
      <c r="F458" t="s">
        <v>1139</v>
      </c>
      <c r="G458" t="s">
        <v>1140</v>
      </c>
    </row>
    <row r="459" spans="1:7">
      <c r="A459">
        <v>458</v>
      </c>
      <c r="B459" t="s">
        <v>417</v>
      </c>
      <c r="C459" t="s">
        <v>419</v>
      </c>
      <c r="D459" t="s">
        <v>420</v>
      </c>
      <c r="E459" t="s">
        <v>1138</v>
      </c>
      <c r="F459" t="s">
        <v>1139</v>
      </c>
      <c r="G459" t="s">
        <v>1140</v>
      </c>
    </row>
    <row r="460" spans="1:7">
      <c r="A460">
        <v>459</v>
      </c>
      <c r="B460" t="s">
        <v>421</v>
      </c>
      <c r="C460" t="s">
        <v>775</v>
      </c>
      <c r="D460" t="s">
        <v>776</v>
      </c>
      <c r="E460" t="s">
        <v>1008</v>
      </c>
      <c r="F460" t="s">
        <v>1009</v>
      </c>
      <c r="G460" t="s">
        <v>892</v>
      </c>
    </row>
    <row r="461" spans="1:7">
      <c r="A461">
        <v>460</v>
      </c>
      <c r="B461" t="s">
        <v>421</v>
      </c>
      <c r="C461" t="s">
        <v>423</v>
      </c>
      <c r="D461" t="s">
        <v>424</v>
      </c>
      <c r="E461" t="s">
        <v>1141</v>
      </c>
      <c r="F461" t="s">
        <v>1142</v>
      </c>
      <c r="G461" t="s">
        <v>1143</v>
      </c>
    </row>
    <row r="462" spans="1:7">
      <c r="A462">
        <v>461</v>
      </c>
      <c r="B462" t="s">
        <v>421</v>
      </c>
      <c r="C462" t="s">
        <v>423</v>
      </c>
      <c r="D462" t="s">
        <v>424</v>
      </c>
      <c r="E462" t="s">
        <v>1144</v>
      </c>
      <c r="F462" t="s">
        <v>1145</v>
      </c>
      <c r="G462" t="s">
        <v>1143</v>
      </c>
    </row>
    <row r="463" spans="1:7">
      <c r="A463">
        <v>462</v>
      </c>
      <c r="B463" t="s">
        <v>421</v>
      </c>
      <c r="C463" t="s">
        <v>423</v>
      </c>
      <c r="D463" t="s">
        <v>424</v>
      </c>
      <c r="E463" t="s">
        <v>1146</v>
      </c>
      <c r="F463" t="s">
        <v>1147</v>
      </c>
      <c r="G463" t="s">
        <v>1143</v>
      </c>
    </row>
    <row r="464" spans="1:7">
      <c r="A464">
        <v>463</v>
      </c>
      <c r="B464" t="s">
        <v>421</v>
      </c>
      <c r="C464" t="s">
        <v>423</v>
      </c>
      <c r="D464" t="s">
        <v>424</v>
      </c>
      <c r="E464" t="s">
        <v>1008</v>
      </c>
      <c r="F464" t="s">
        <v>1009</v>
      </c>
      <c r="G464" t="s">
        <v>892</v>
      </c>
    </row>
    <row r="465" spans="1:7">
      <c r="A465">
        <v>464</v>
      </c>
      <c r="B465" t="s">
        <v>421</v>
      </c>
      <c r="C465" t="s">
        <v>423</v>
      </c>
      <c r="D465" t="s">
        <v>424</v>
      </c>
      <c r="E465" t="s">
        <v>1015</v>
      </c>
      <c r="F465" t="s">
        <v>1016</v>
      </c>
      <c r="G465" t="s">
        <v>1017</v>
      </c>
    </row>
    <row r="466" spans="1:7">
      <c r="A466">
        <v>465</v>
      </c>
      <c r="B466" t="s">
        <v>421</v>
      </c>
      <c r="C466" t="s">
        <v>423</v>
      </c>
      <c r="D466" t="s">
        <v>424</v>
      </c>
      <c r="E466" t="s">
        <v>1148</v>
      </c>
      <c r="F466" t="s">
        <v>1149</v>
      </c>
      <c r="G466" t="s">
        <v>1143</v>
      </c>
    </row>
    <row r="467" spans="1:7">
      <c r="A467">
        <v>466</v>
      </c>
      <c r="B467" t="s">
        <v>421</v>
      </c>
      <c r="C467" t="s">
        <v>423</v>
      </c>
      <c r="D467" t="s">
        <v>424</v>
      </c>
      <c r="E467" t="s">
        <v>1150</v>
      </c>
      <c r="F467" t="s">
        <v>1151</v>
      </c>
      <c r="G467" t="s">
        <v>1143</v>
      </c>
    </row>
    <row r="468" spans="1:7">
      <c r="A468">
        <v>467</v>
      </c>
      <c r="B468" t="s">
        <v>421</v>
      </c>
      <c r="C468" t="s">
        <v>423</v>
      </c>
      <c r="D468" t="s">
        <v>424</v>
      </c>
      <c r="E468" t="s">
        <v>1152</v>
      </c>
      <c r="F468" t="s">
        <v>1153</v>
      </c>
      <c r="G468" t="s">
        <v>1143</v>
      </c>
    </row>
    <row r="469" spans="1:7">
      <c r="A469">
        <v>468</v>
      </c>
      <c r="B469" t="s">
        <v>421</v>
      </c>
      <c r="C469" t="s">
        <v>423</v>
      </c>
      <c r="D469" t="s">
        <v>424</v>
      </c>
      <c r="E469" t="s">
        <v>1154</v>
      </c>
      <c r="F469" t="s">
        <v>1155</v>
      </c>
      <c r="G469" t="s">
        <v>984</v>
      </c>
    </row>
    <row r="470" spans="1:7">
      <c r="A470">
        <v>469</v>
      </c>
      <c r="B470" t="s">
        <v>421</v>
      </c>
      <c r="C470" t="s">
        <v>777</v>
      </c>
      <c r="D470" t="s">
        <v>778</v>
      </c>
      <c r="E470" t="s">
        <v>1008</v>
      </c>
      <c r="F470" t="s">
        <v>1009</v>
      </c>
      <c r="G470" t="s">
        <v>892</v>
      </c>
    </row>
    <row r="471" spans="1:7">
      <c r="A471">
        <v>470</v>
      </c>
      <c r="B471" t="s">
        <v>421</v>
      </c>
      <c r="C471" t="s">
        <v>421</v>
      </c>
      <c r="D471" t="s">
        <v>422</v>
      </c>
      <c r="E471" t="s">
        <v>1141</v>
      </c>
      <c r="F471" t="s">
        <v>1142</v>
      </c>
      <c r="G471" t="s">
        <v>1143</v>
      </c>
    </row>
    <row r="472" spans="1:7">
      <c r="A472">
        <v>471</v>
      </c>
      <c r="B472" t="s">
        <v>421</v>
      </c>
      <c r="C472" t="s">
        <v>421</v>
      </c>
      <c r="D472" t="s">
        <v>422</v>
      </c>
      <c r="E472" t="s">
        <v>1144</v>
      </c>
      <c r="F472" t="s">
        <v>1145</v>
      </c>
      <c r="G472" t="s">
        <v>1143</v>
      </c>
    </row>
    <row r="473" spans="1:7">
      <c r="A473">
        <v>472</v>
      </c>
      <c r="B473" t="s">
        <v>421</v>
      </c>
      <c r="C473" t="s">
        <v>421</v>
      </c>
      <c r="D473" t="s">
        <v>422</v>
      </c>
      <c r="E473" t="s">
        <v>1146</v>
      </c>
      <c r="F473" t="s">
        <v>1147</v>
      </c>
      <c r="G473" t="s">
        <v>1143</v>
      </c>
    </row>
    <row r="474" spans="1:7">
      <c r="A474">
        <v>473</v>
      </c>
      <c r="B474" t="s">
        <v>421</v>
      </c>
      <c r="C474" t="s">
        <v>421</v>
      </c>
      <c r="D474" t="s">
        <v>422</v>
      </c>
      <c r="E474" t="s">
        <v>1008</v>
      </c>
      <c r="F474" t="s">
        <v>1009</v>
      </c>
      <c r="G474" t="s">
        <v>892</v>
      </c>
    </row>
    <row r="475" spans="1:7">
      <c r="A475">
        <v>474</v>
      </c>
      <c r="B475" t="s">
        <v>421</v>
      </c>
      <c r="C475" t="s">
        <v>421</v>
      </c>
      <c r="D475" t="s">
        <v>422</v>
      </c>
      <c r="E475" t="s">
        <v>1015</v>
      </c>
      <c r="F475" t="s">
        <v>1016</v>
      </c>
      <c r="G475" t="s">
        <v>1017</v>
      </c>
    </row>
    <row r="476" spans="1:7">
      <c r="A476">
        <v>475</v>
      </c>
      <c r="B476" t="s">
        <v>421</v>
      </c>
      <c r="C476" t="s">
        <v>421</v>
      </c>
      <c r="D476" t="s">
        <v>422</v>
      </c>
      <c r="E476" t="s">
        <v>1156</v>
      </c>
      <c r="F476" t="s">
        <v>1157</v>
      </c>
      <c r="G476" t="s">
        <v>1143</v>
      </c>
    </row>
    <row r="477" spans="1:7">
      <c r="A477">
        <v>476</v>
      </c>
      <c r="B477" t="s">
        <v>421</v>
      </c>
      <c r="C477" t="s">
        <v>421</v>
      </c>
      <c r="D477" t="s">
        <v>422</v>
      </c>
      <c r="E477" t="s">
        <v>1158</v>
      </c>
      <c r="F477" t="s">
        <v>1159</v>
      </c>
      <c r="G477" t="s">
        <v>1143</v>
      </c>
    </row>
    <row r="478" spans="1:7">
      <c r="A478">
        <v>477</v>
      </c>
      <c r="B478" t="s">
        <v>421</v>
      </c>
      <c r="C478" t="s">
        <v>421</v>
      </c>
      <c r="D478" t="s">
        <v>422</v>
      </c>
      <c r="E478" t="s">
        <v>1148</v>
      </c>
      <c r="F478" t="s">
        <v>1149</v>
      </c>
      <c r="G478" t="s">
        <v>1143</v>
      </c>
    </row>
    <row r="479" spans="1:7">
      <c r="A479">
        <v>478</v>
      </c>
      <c r="B479" t="s">
        <v>421</v>
      </c>
      <c r="C479" t="s">
        <v>421</v>
      </c>
      <c r="D479" t="s">
        <v>422</v>
      </c>
      <c r="E479" t="s">
        <v>1150</v>
      </c>
      <c r="F479" t="s">
        <v>1151</v>
      </c>
      <c r="G479" t="s">
        <v>1143</v>
      </c>
    </row>
    <row r="480" spans="1:7">
      <c r="A480">
        <v>479</v>
      </c>
      <c r="B480" t="s">
        <v>421</v>
      </c>
      <c r="C480" t="s">
        <v>421</v>
      </c>
      <c r="D480" t="s">
        <v>422</v>
      </c>
      <c r="E480" t="s">
        <v>1152</v>
      </c>
      <c r="F480" t="s">
        <v>1153</v>
      </c>
      <c r="G480" t="s">
        <v>1143</v>
      </c>
    </row>
    <row r="481" spans="1:7">
      <c r="A481">
        <v>480</v>
      </c>
      <c r="B481" t="s">
        <v>421</v>
      </c>
      <c r="C481" t="s">
        <v>421</v>
      </c>
      <c r="D481" t="s">
        <v>422</v>
      </c>
      <c r="E481" t="s">
        <v>1160</v>
      </c>
      <c r="F481" t="s">
        <v>1161</v>
      </c>
      <c r="G481" t="s">
        <v>1143</v>
      </c>
    </row>
    <row r="482" spans="1:7">
      <c r="A482">
        <v>481</v>
      </c>
      <c r="B482" t="s">
        <v>421</v>
      </c>
      <c r="C482" t="s">
        <v>421</v>
      </c>
      <c r="D482" t="s">
        <v>422</v>
      </c>
      <c r="E482" t="s">
        <v>1154</v>
      </c>
      <c r="F482" t="s">
        <v>1155</v>
      </c>
      <c r="G482" t="s">
        <v>984</v>
      </c>
    </row>
    <row r="483" spans="1:7">
      <c r="A483">
        <v>482</v>
      </c>
      <c r="B483" t="s">
        <v>421</v>
      </c>
      <c r="C483" t="s">
        <v>426</v>
      </c>
      <c r="D483" t="s">
        <v>427</v>
      </c>
      <c r="E483" t="s">
        <v>1156</v>
      </c>
      <c r="F483" t="s">
        <v>1157</v>
      </c>
      <c r="G483" t="s">
        <v>1143</v>
      </c>
    </row>
    <row r="484" spans="1:7">
      <c r="A484">
        <v>483</v>
      </c>
      <c r="B484" t="s">
        <v>421</v>
      </c>
      <c r="C484" t="s">
        <v>428</v>
      </c>
      <c r="D484" t="s">
        <v>429</v>
      </c>
      <c r="E484" t="s">
        <v>1160</v>
      </c>
      <c r="F484" t="s">
        <v>1161</v>
      </c>
      <c r="G484" t="s">
        <v>1143</v>
      </c>
    </row>
    <row r="485" spans="1:7">
      <c r="A485">
        <v>484</v>
      </c>
      <c r="B485" t="s">
        <v>421</v>
      </c>
      <c r="C485" t="s">
        <v>1162</v>
      </c>
      <c r="D485" t="s">
        <v>425</v>
      </c>
      <c r="E485" t="s">
        <v>1158</v>
      </c>
      <c r="F485" t="s">
        <v>1159</v>
      </c>
      <c r="G485" t="s">
        <v>1143</v>
      </c>
    </row>
    <row r="486" spans="1:7">
      <c r="A486">
        <v>485</v>
      </c>
      <c r="B486" t="s">
        <v>430</v>
      </c>
      <c r="C486" t="s">
        <v>432</v>
      </c>
      <c r="D486" t="s">
        <v>433</v>
      </c>
      <c r="E486" t="s">
        <v>1163</v>
      </c>
      <c r="F486" t="s">
        <v>1164</v>
      </c>
      <c r="G486" t="s">
        <v>1165</v>
      </c>
    </row>
    <row r="487" spans="1:7">
      <c r="A487">
        <v>486</v>
      </c>
      <c r="B487" t="s">
        <v>430</v>
      </c>
      <c r="C487" t="s">
        <v>430</v>
      </c>
      <c r="D487" t="s">
        <v>431</v>
      </c>
      <c r="E487" t="s">
        <v>1163</v>
      </c>
      <c r="F487" t="s">
        <v>1164</v>
      </c>
      <c r="G487" t="s">
        <v>1165</v>
      </c>
    </row>
    <row r="488" spans="1:7">
      <c r="A488">
        <v>487</v>
      </c>
      <c r="B488" t="s">
        <v>430</v>
      </c>
      <c r="C488" t="s">
        <v>430</v>
      </c>
      <c r="D488" t="s">
        <v>431</v>
      </c>
      <c r="E488" t="s">
        <v>1166</v>
      </c>
      <c r="F488" t="s">
        <v>1167</v>
      </c>
      <c r="G488" t="s">
        <v>1168</v>
      </c>
    </row>
    <row r="489" spans="1:7">
      <c r="A489">
        <v>488</v>
      </c>
      <c r="B489" t="s">
        <v>430</v>
      </c>
      <c r="C489" t="s">
        <v>434</v>
      </c>
      <c r="D489" t="s">
        <v>435</v>
      </c>
      <c r="E489" t="s">
        <v>1166</v>
      </c>
      <c r="F489" t="s">
        <v>1167</v>
      </c>
      <c r="G489" t="s">
        <v>1168</v>
      </c>
    </row>
    <row r="490" spans="1:7">
      <c r="A490">
        <v>489</v>
      </c>
      <c r="B490" t="s">
        <v>436</v>
      </c>
      <c r="C490" t="s">
        <v>438</v>
      </c>
      <c r="D490" t="s">
        <v>439</v>
      </c>
      <c r="E490" t="s">
        <v>899</v>
      </c>
      <c r="F490" t="s">
        <v>900</v>
      </c>
      <c r="G490" t="s">
        <v>901</v>
      </c>
    </row>
    <row r="491" spans="1:7">
      <c r="A491">
        <v>490</v>
      </c>
      <c r="B491" t="s">
        <v>436</v>
      </c>
      <c r="C491" t="s">
        <v>438</v>
      </c>
      <c r="D491" t="s">
        <v>439</v>
      </c>
      <c r="E491" t="s">
        <v>1169</v>
      </c>
      <c r="F491" t="s">
        <v>1170</v>
      </c>
      <c r="G491" t="s">
        <v>901</v>
      </c>
    </row>
    <row r="492" spans="1:7">
      <c r="A492">
        <v>491</v>
      </c>
      <c r="B492" t="s">
        <v>436</v>
      </c>
      <c r="C492" t="s">
        <v>436</v>
      </c>
      <c r="D492" t="s">
        <v>437</v>
      </c>
      <c r="E492" t="s">
        <v>899</v>
      </c>
      <c r="F492" t="s">
        <v>900</v>
      </c>
      <c r="G492" t="s">
        <v>901</v>
      </c>
    </row>
    <row r="493" spans="1:7">
      <c r="A493">
        <v>492</v>
      </c>
      <c r="B493" t="s">
        <v>436</v>
      </c>
      <c r="C493" t="s">
        <v>436</v>
      </c>
      <c r="D493" t="s">
        <v>437</v>
      </c>
      <c r="E493" t="s">
        <v>1169</v>
      </c>
      <c r="F493" t="s">
        <v>1170</v>
      </c>
      <c r="G493" t="s">
        <v>901</v>
      </c>
    </row>
    <row r="494" spans="1:7">
      <c r="A494">
        <v>493</v>
      </c>
      <c r="B494" t="s">
        <v>440</v>
      </c>
      <c r="C494" t="s">
        <v>442</v>
      </c>
      <c r="D494" t="s">
        <v>443</v>
      </c>
      <c r="E494" t="s">
        <v>1171</v>
      </c>
      <c r="F494" t="s">
        <v>1172</v>
      </c>
      <c r="G494" t="s">
        <v>1173</v>
      </c>
    </row>
    <row r="495" spans="1:7">
      <c r="A495">
        <v>494</v>
      </c>
      <c r="B495" t="s">
        <v>440</v>
      </c>
      <c r="C495" t="s">
        <v>444</v>
      </c>
      <c r="D495" t="s">
        <v>445</v>
      </c>
      <c r="E495" t="s">
        <v>1174</v>
      </c>
      <c r="F495" t="s">
        <v>1175</v>
      </c>
      <c r="G495" t="s">
        <v>1173</v>
      </c>
    </row>
    <row r="496" spans="1:7">
      <c r="A496">
        <v>495</v>
      </c>
      <c r="B496" t="s">
        <v>440</v>
      </c>
      <c r="C496" t="s">
        <v>446</v>
      </c>
      <c r="D496" t="s">
        <v>447</v>
      </c>
      <c r="E496" t="s">
        <v>1176</v>
      </c>
      <c r="F496" t="s">
        <v>1177</v>
      </c>
      <c r="G496" t="s">
        <v>1173</v>
      </c>
    </row>
    <row r="497" spans="1:7">
      <c r="A497">
        <v>496</v>
      </c>
      <c r="B497" t="s">
        <v>440</v>
      </c>
      <c r="C497" t="s">
        <v>440</v>
      </c>
      <c r="D497" t="s">
        <v>441</v>
      </c>
      <c r="E497" t="s">
        <v>1176</v>
      </c>
      <c r="F497" t="s">
        <v>1177</v>
      </c>
      <c r="G497" t="s">
        <v>1173</v>
      </c>
    </row>
    <row r="498" spans="1:7">
      <c r="A498">
        <v>497</v>
      </c>
      <c r="B498" t="s">
        <v>440</v>
      </c>
      <c r="C498" t="s">
        <v>440</v>
      </c>
      <c r="D498" t="s">
        <v>441</v>
      </c>
      <c r="E498" t="s">
        <v>1174</v>
      </c>
      <c r="F498" t="s">
        <v>1175</v>
      </c>
      <c r="G498" t="s">
        <v>1173</v>
      </c>
    </row>
    <row r="499" spans="1:7">
      <c r="A499">
        <v>498</v>
      </c>
      <c r="B499" t="s">
        <v>440</v>
      </c>
      <c r="C499" t="s">
        <v>440</v>
      </c>
      <c r="D499" t="s">
        <v>441</v>
      </c>
      <c r="E499" t="s">
        <v>1171</v>
      </c>
      <c r="F499" t="s">
        <v>1172</v>
      </c>
      <c r="G499" t="s">
        <v>1173</v>
      </c>
    </row>
    <row r="500" spans="1:7">
      <c r="A500">
        <v>499</v>
      </c>
      <c r="B500" t="s">
        <v>440</v>
      </c>
      <c r="C500" t="s">
        <v>440</v>
      </c>
      <c r="D500" t="s">
        <v>441</v>
      </c>
      <c r="E500" t="s">
        <v>1029</v>
      </c>
      <c r="F500" t="s">
        <v>1030</v>
      </c>
      <c r="G500" t="s">
        <v>879</v>
      </c>
    </row>
    <row r="501" spans="1:7">
      <c r="A501">
        <v>500</v>
      </c>
      <c r="B501" t="s">
        <v>440</v>
      </c>
      <c r="C501" t="s">
        <v>448</v>
      </c>
      <c r="D501" t="s">
        <v>449</v>
      </c>
      <c r="E501" t="s">
        <v>1029</v>
      </c>
      <c r="F501" t="s">
        <v>1030</v>
      </c>
      <c r="G501" t="s">
        <v>879</v>
      </c>
    </row>
    <row r="502" spans="1:7">
      <c r="A502">
        <v>501</v>
      </c>
      <c r="B502" t="s">
        <v>450</v>
      </c>
      <c r="C502" t="s">
        <v>452</v>
      </c>
      <c r="D502" t="s">
        <v>453</v>
      </c>
      <c r="E502" t="s">
        <v>1178</v>
      </c>
      <c r="F502" t="s">
        <v>1179</v>
      </c>
      <c r="G502" t="s">
        <v>892</v>
      </c>
    </row>
    <row r="503" spans="1:7">
      <c r="A503">
        <v>502</v>
      </c>
      <c r="B503" t="s">
        <v>450</v>
      </c>
      <c r="C503" t="s">
        <v>450</v>
      </c>
      <c r="D503" t="s">
        <v>451</v>
      </c>
      <c r="E503" t="s">
        <v>1178</v>
      </c>
      <c r="F503" t="s">
        <v>1179</v>
      </c>
      <c r="G503" t="s">
        <v>892</v>
      </c>
    </row>
    <row r="504" spans="1:7">
      <c r="A504">
        <v>503</v>
      </c>
      <c r="B504" t="s">
        <v>450</v>
      </c>
      <c r="C504" t="s">
        <v>450</v>
      </c>
      <c r="D504" t="s">
        <v>451</v>
      </c>
      <c r="E504" t="s">
        <v>1180</v>
      </c>
      <c r="F504" t="s">
        <v>1181</v>
      </c>
      <c r="G504" t="s">
        <v>1182</v>
      </c>
    </row>
    <row r="505" spans="1:7">
      <c r="A505">
        <v>504</v>
      </c>
      <c r="B505" t="s">
        <v>450</v>
      </c>
      <c r="C505" t="s">
        <v>1183</v>
      </c>
      <c r="D505" t="s">
        <v>454</v>
      </c>
      <c r="E505" t="s">
        <v>1180</v>
      </c>
      <c r="F505" t="s">
        <v>1181</v>
      </c>
      <c r="G505" t="s">
        <v>1182</v>
      </c>
    </row>
    <row r="506" spans="1:7">
      <c r="A506">
        <v>505</v>
      </c>
      <c r="B506" t="s">
        <v>455</v>
      </c>
      <c r="C506" t="s">
        <v>455</v>
      </c>
      <c r="D506" t="s">
        <v>456</v>
      </c>
      <c r="E506" t="s">
        <v>1184</v>
      </c>
      <c r="F506" t="s">
        <v>1185</v>
      </c>
      <c r="G506" t="s">
        <v>1186</v>
      </c>
    </row>
    <row r="507" spans="1:7">
      <c r="A507">
        <v>506</v>
      </c>
      <c r="B507" t="s">
        <v>455</v>
      </c>
      <c r="C507" t="s">
        <v>455</v>
      </c>
      <c r="D507" t="s">
        <v>456</v>
      </c>
      <c r="E507" t="s">
        <v>1187</v>
      </c>
      <c r="F507" t="s">
        <v>1188</v>
      </c>
      <c r="G507" t="s">
        <v>1186</v>
      </c>
    </row>
    <row r="508" spans="1:7">
      <c r="A508">
        <v>507</v>
      </c>
      <c r="B508" t="s">
        <v>455</v>
      </c>
      <c r="C508" t="s">
        <v>455</v>
      </c>
      <c r="D508" t="s">
        <v>456</v>
      </c>
      <c r="E508" t="s">
        <v>980</v>
      </c>
      <c r="F508" t="s">
        <v>981</v>
      </c>
      <c r="G508" t="s">
        <v>879</v>
      </c>
    </row>
    <row r="509" spans="1:7">
      <c r="A509">
        <v>508</v>
      </c>
      <c r="B509" t="s">
        <v>455</v>
      </c>
      <c r="C509" t="s">
        <v>458</v>
      </c>
      <c r="D509" t="s">
        <v>459</v>
      </c>
      <c r="E509" t="s">
        <v>1187</v>
      </c>
      <c r="F509" t="s">
        <v>1188</v>
      </c>
      <c r="G509" t="s">
        <v>1186</v>
      </c>
    </row>
    <row r="510" spans="1:7">
      <c r="A510">
        <v>509</v>
      </c>
      <c r="B510" t="s">
        <v>455</v>
      </c>
      <c r="C510" t="s">
        <v>1189</v>
      </c>
      <c r="D510" t="s">
        <v>457</v>
      </c>
      <c r="E510" t="s">
        <v>1184</v>
      </c>
      <c r="F510" t="s">
        <v>1185</v>
      </c>
      <c r="G510" t="s">
        <v>1186</v>
      </c>
    </row>
    <row r="511" spans="1:7">
      <c r="A511">
        <v>510</v>
      </c>
      <c r="B511" t="s">
        <v>455</v>
      </c>
      <c r="C511" t="s">
        <v>1189</v>
      </c>
      <c r="D511" t="s">
        <v>457</v>
      </c>
      <c r="E511" t="s">
        <v>980</v>
      </c>
      <c r="F511" t="s">
        <v>981</v>
      </c>
      <c r="G511" t="s">
        <v>879</v>
      </c>
    </row>
    <row r="512" spans="1:7">
      <c r="A512">
        <v>511</v>
      </c>
      <c r="B512" t="s">
        <v>460</v>
      </c>
      <c r="C512" t="s">
        <v>460</v>
      </c>
      <c r="D512" t="s">
        <v>461</v>
      </c>
      <c r="E512" t="s">
        <v>896</v>
      </c>
      <c r="F512" t="s">
        <v>897</v>
      </c>
      <c r="G512" t="s">
        <v>895</v>
      </c>
    </row>
    <row r="513" spans="1:7">
      <c r="A513">
        <v>512</v>
      </c>
      <c r="B513" t="s">
        <v>460</v>
      </c>
      <c r="C513" t="s">
        <v>460</v>
      </c>
      <c r="D513" t="s">
        <v>461</v>
      </c>
      <c r="E513" t="s">
        <v>1190</v>
      </c>
      <c r="F513" t="s">
        <v>1191</v>
      </c>
      <c r="G513" t="s">
        <v>1192</v>
      </c>
    </row>
    <row r="514" spans="1:7">
      <c r="A514">
        <v>513</v>
      </c>
      <c r="B514" t="s">
        <v>460</v>
      </c>
      <c r="C514" t="s">
        <v>463</v>
      </c>
      <c r="D514" t="s">
        <v>464</v>
      </c>
      <c r="E514" t="s">
        <v>896</v>
      </c>
      <c r="F514" t="s">
        <v>897</v>
      </c>
      <c r="G514" t="s">
        <v>895</v>
      </c>
    </row>
    <row r="515" spans="1:7">
      <c r="A515">
        <v>514</v>
      </c>
      <c r="B515" t="s">
        <v>460</v>
      </c>
      <c r="C515" t="s">
        <v>463</v>
      </c>
      <c r="D515" t="s">
        <v>464</v>
      </c>
      <c r="E515" t="s">
        <v>1190</v>
      </c>
      <c r="F515" t="s">
        <v>1191</v>
      </c>
      <c r="G515" t="s">
        <v>1192</v>
      </c>
    </row>
    <row r="516" spans="1:7">
      <c r="A516">
        <v>515</v>
      </c>
      <c r="B516" t="s">
        <v>460</v>
      </c>
      <c r="C516" t="s">
        <v>1193</v>
      </c>
      <c r="D516" t="s">
        <v>462</v>
      </c>
      <c r="E516" t="s">
        <v>896</v>
      </c>
      <c r="F516" t="s">
        <v>897</v>
      </c>
      <c r="G516" t="s">
        <v>895</v>
      </c>
    </row>
    <row r="517" spans="1:7">
      <c r="A517">
        <v>516</v>
      </c>
      <c r="B517" t="s">
        <v>465</v>
      </c>
      <c r="C517" t="s">
        <v>467</v>
      </c>
      <c r="D517" t="s">
        <v>468</v>
      </c>
      <c r="E517" t="s">
        <v>1258</v>
      </c>
      <c r="F517" t="s">
        <v>1194</v>
      </c>
      <c r="G517" t="s">
        <v>1195</v>
      </c>
    </row>
    <row r="518" spans="1:7">
      <c r="A518">
        <v>517</v>
      </c>
      <c r="B518" t="s">
        <v>465</v>
      </c>
      <c r="C518" t="s">
        <v>467</v>
      </c>
      <c r="D518" t="s">
        <v>468</v>
      </c>
      <c r="E518" t="s">
        <v>1196</v>
      </c>
      <c r="F518" t="s">
        <v>1197</v>
      </c>
      <c r="G518" t="s">
        <v>1198</v>
      </c>
    </row>
    <row r="519" spans="1:7">
      <c r="A519">
        <v>518</v>
      </c>
      <c r="B519" t="s">
        <v>465</v>
      </c>
      <c r="C519" t="s">
        <v>465</v>
      </c>
      <c r="D519" t="s">
        <v>466</v>
      </c>
      <c r="E519" t="s">
        <v>1258</v>
      </c>
      <c r="F519" t="s">
        <v>1194</v>
      </c>
      <c r="G519" t="s">
        <v>1195</v>
      </c>
    </row>
    <row r="520" spans="1:7">
      <c r="A520">
        <v>519</v>
      </c>
      <c r="B520" t="s">
        <v>465</v>
      </c>
      <c r="C520" t="s">
        <v>465</v>
      </c>
      <c r="D520" t="s">
        <v>466</v>
      </c>
      <c r="E520" t="s">
        <v>1196</v>
      </c>
      <c r="F520" t="s">
        <v>1197</v>
      </c>
      <c r="G520" t="s">
        <v>1198</v>
      </c>
    </row>
    <row r="521" spans="1:7">
      <c r="A521">
        <v>520</v>
      </c>
      <c r="B521" t="s">
        <v>469</v>
      </c>
      <c r="C521" t="s">
        <v>471</v>
      </c>
      <c r="D521" t="s">
        <v>472</v>
      </c>
      <c r="E521" t="s">
        <v>1199</v>
      </c>
      <c r="F521" t="s">
        <v>1200</v>
      </c>
      <c r="G521" t="s">
        <v>1201</v>
      </c>
    </row>
    <row r="522" spans="1:7">
      <c r="A522">
        <v>521</v>
      </c>
      <c r="B522" t="s">
        <v>469</v>
      </c>
      <c r="C522" t="s">
        <v>469</v>
      </c>
      <c r="D522" t="s">
        <v>470</v>
      </c>
      <c r="E522" t="s">
        <v>1199</v>
      </c>
      <c r="F522" t="s">
        <v>1200</v>
      </c>
      <c r="G522" t="s">
        <v>1201</v>
      </c>
    </row>
    <row r="523" spans="1:7">
      <c r="A523">
        <v>522</v>
      </c>
      <c r="B523" t="s">
        <v>473</v>
      </c>
      <c r="C523" t="s">
        <v>475</v>
      </c>
      <c r="D523" t="s">
        <v>476</v>
      </c>
      <c r="E523" t="s">
        <v>1202</v>
      </c>
      <c r="F523" t="s">
        <v>1203</v>
      </c>
      <c r="G523" t="s">
        <v>1204</v>
      </c>
    </row>
    <row r="524" spans="1:7">
      <c r="A524">
        <v>523</v>
      </c>
      <c r="B524" t="s">
        <v>473</v>
      </c>
      <c r="C524" t="s">
        <v>477</v>
      </c>
      <c r="D524" t="s">
        <v>478</v>
      </c>
      <c r="E524" t="s">
        <v>1205</v>
      </c>
      <c r="F524" t="s">
        <v>1206</v>
      </c>
      <c r="G524" t="s">
        <v>1204</v>
      </c>
    </row>
    <row r="525" spans="1:7">
      <c r="A525">
        <v>524</v>
      </c>
      <c r="B525" t="s">
        <v>473</v>
      </c>
      <c r="C525" t="s">
        <v>477</v>
      </c>
      <c r="D525" t="s">
        <v>478</v>
      </c>
      <c r="E525" t="s">
        <v>1207</v>
      </c>
      <c r="F525" t="s">
        <v>1208</v>
      </c>
      <c r="G525" t="s">
        <v>1204</v>
      </c>
    </row>
    <row r="526" spans="1:7">
      <c r="A526">
        <v>525</v>
      </c>
      <c r="B526" t="s">
        <v>473</v>
      </c>
      <c r="C526" t="s">
        <v>477</v>
      </c>
      <c r="D526" t="s">
        <v>478</v>
      </c>
      <c r="E526" t="s">
        <v>1209</v>
      </c>
      <c r="F526" t="s">
        <v>1210</v>
      </c>
      <c r="G526" t="s">
        <v>1211</v>
      </c>
    </row>
    <row r="527" spans="1:7">
      <c r="A527">
        <v>526</v>
      </c>
      <c r="B527" t="s">
        <v>473</v>
      </c>
      <c r="C527" t="s">
        <v>779</v>
      </c>
      <c r="D527" t="s">
        <v>780</v>
      </c>
      <c r="E527" t="s">
        <v>1205</v>
      </c>
      <c r="F527" t="s">
        <v>1206</v>
      </c>
      <c r="G527" t="s">
        <v>1204</v>
      </c>
    </row>
    <row r="528" spans="1:7">
      <c r="A528">
        <v>527</v>
      </c>
      <c r="B528" t="s">
        <v>473</v>
      </c>
      <c r="C528" t="s">
        <v>781</v>
      </c>
      <c r="D528" t="s">
        <v>782</v>
      </c>
      <c r="E528" t="s">
        <v>1202</v>
      </c>
      <c r="F528" t="s">
        <v>1203</v>
      </c>
      <c r="G528" t="s">
        <v>1204</v>
      </c>
    </row>
    <row r="529" spans="1:7">
      <c r="A529">
        <v>528</v>
      </c>
      <c r="B529" t="s">
        <v>473</v>
      </c>
      <c r="C529" t="s">
        <v>783</v>
      </c>
      <c r="D529" t="s">
        <v>784</v>
      </c>
      <c r="E529" t="s">
        <v>1202</v>
      </c>
      <c r="F529" t="s">
        <v>1203</v>
      </c>
      <c r="G529" t="s">
        <v>1204</v>
      </c>
    </row>
    <row r="530" spans="1:7">
      <c r="A530">
        <v>529</v>
      </c>
      <c r="B530" t="s">
        <v>473</v>
      </c>
      <c r="C530" t="s">
        <v>785</v>
      </c>
      <c r="D530" t="s">
        <v>786</v>
      </c>
      <c r="E530" t="s">
        <v>1205</v>
      </c>
      <c r="F530" t="s">
        <v>1206</v>
      </c>
      <c r="G530" t="s">
        <v>1204</v>
      </c>
    </row>
    <row r="531" spans="1:7">
      <c r="A531">
        <v>530</v>
      </c>
      <c r="B531" t="s">
        <v>473</v>
      </c>
      <c r="C531" t="s">
        <v>787</v>
      </c>
      <c r="D531" t="s">
        <v>788</v>
      </c>
      <c r="E531" t="s">
        <v>1202</v>
      </c>
      <c r="F531" t="s">
        <v>1203</v>
      </c>
      <c r="G531" t="s">
        <v>1204</v>
      </c>
    </row>
    <row r="532" spans="1:7">
      <c r="A532">
        <v>531</v>
      </c>
      <c r="B532" t="s">
        <v>473</v>
      </c>
      <c r="C532" t="s">
        <v>789</v>
      </c>
      <c r="D532" t="s">
        <v>790</v>
      </c>
      <c r="E532" t="s">
        <v>1202</v>
      </c>
      <c r="F532" t="s">
        <v>1203</v>
      </c>
      <c r="G532" t="s">
        <v>1204</v>
      </c>
    </row>
    <row r="533" spans="1:7">
      <c r="A533">
        <v>532</v>
      </c>
      <c r="B533" t="s">
        <v>473</v>
      </c>
      <c r="C533" t="s">
        <v>479</v>
      </c>
      <c r="D533" t="s">
        <v>480</v>
      </c>
      <c r="E533" t="s">
        <v>1202</v>
      </c>
      <c r="F533" t="s">
        <v>1203</v>
      </c>
      <c r="G533" t="s">
        <v>1204</v>
      </c>
    </row>
    <row r="534" spans="1:7">
      <c r="A534">
        <v>533</v>
      </c>
      <c r="B534" t="s">
        <v>473</v>
      </c>
      <c r="C534" t="s">
        <v>791</v>
      </c>
      <c r="D534" t="s">
        <v>792</v>
      </c>
      <c r="E534" t="s">
        <v>1202</v>
      </c>
      <c r="F534" t="s">
        <v>1203</v>
      </c>
      <c r="G534" t="s">
        <v>1204</v>
      </c>
    </row>
    <row r="535" spans="1:7">
      <c r="A535">
        <v>534</v>
      </c>
      <c r="B535" t="s">
        <v>473</v>
      </c>
      <c r="C535" t="s">
        <v>481</v>
      </c>
      <c r="D535" t="s">
        <v>482</v>
      </c>
      <c r="E535" t="s">
        <v>1256</v>
      </c>
      <c r="F535" t="s">
        <v>881</v>
      </c>
      <c r="G535" t="s">
        <v>963</v>
      </c>
    </row>
    <row r="536" spans="1:7">
      <c r="A536">
        <v>535</v>
      </c>
      <c r="B536" t="s">
        <v>473</v>
      </c>
      <c r="C536" t="s">
        <v>481</v>
      </c>
      <c r="D536" t="s">
        <v>482</v>
      </c>
      <c r="E536" t="s">
        <v>1212</v>
      </c>
      <c r="F536" t="s">
        <v>1213</v>
      </c>
      <c r="G536" t="s">
        <v>1204</v>
      </c>
    </row>
    <row r="537" spans="1:7">
      <c r="A537">
        <v>536</v>
      </c>
      <c r="B537" t="s">
        <v>473</v>
      </c>
      <c r="C537" t="s">
        <v>793</v>
      </c>
      <c r="D537" t="s">
        <v>794</v>
      </c>
      <c r="E537" t="s">
        <v>1202</v>
      </c>
      <c r="F537" t="s">
        <v>1203</v>
      </c>
      <c r="G537" t="s">
        <v>1204</v>
      </c>
    </row>
    <row r="538" spans="1:7">
      <c r="A538">
        <v>537</v>
      </c>
      <c r="B538" t="s">
        <v>473</v>
      </c>
      <c r="C538" t="s">
        <v>795</v>
      </c>
      <c r="D538" t="s">
        <v>796</v>
      </c>
      <c r="E538" t="s">
        <v>1202</v>
      </c>
      <c r="F538" t="s">
        <v>1203</v>
      </c>
      <c r="G538" t="s">
        <v>1204</v>
      </c>
    </row>
    <row r="539" spans="1:7">
      <c r="A539">
        <v>538</v>
      </c>
      <c r="B539" t="s">
        <v>473</v>
      </c>
      <c r="C539" t="s">
        <v>483</v>
      </c>
      <c r="D539" t="s">
        <v>484</v>
      </c>
      <c r="E539" t="s">
        <v>1205</v>
      </c>
      <c r="F539" t="s">
        <v>1206</v>
      </c>
      <c r="G539" t="s">
        <v>1204</v>
      </c>
    </row>
    <row r="540" spans="1:7">
      <c r="A540">
        <v>539</v>
      </c>
      <c r="B540" t="s">
        <v>473</v>
      </c>
      <c r="C540" t="s">
        <v>485</v>
      </c>
      <c r="D540" t="s">
        <v>486</v>
      </c>
      <c r="E540" t="s">
        <v>1202</v>
      </c>
      <c r="F540" t="s">
        <v>1203</v>
      </c>
      <c r="G540" t="s">
        <v>1204</v>
      </c>
    </row>
    <row r="541" spans="1:7">
      <c r="A541">
        <v>540</v>
      </c>
      <c r="B541" t="s">
        <v>473</v>
      </c>
      <c r="C541" t="s">
        <v>797</v>
      </c>
      <c r="D541" t="s">
        <v>798</v>
      </c>
      <c r="E541" t="s">
        <v>1202</v>
      </c>
      <c r="F541" t="s">
        <v>1203</v>
      </c>
      <c r="G541" t="s">
        <v>1204</v>
      </c>
    </row>
    <row r="542" spans="1:7">
      <c r="A542">
        <v>541</v>
      </c>
      <c r="B542" t="s">
        <v>473</v>
      </c>
      <c r="C542" t="s">
        <v>240</v>
      </c>
      <c r="D542" t="s">
        <v>799</v>
      </c>
      <c r="E542" t="s">
        <v>1202</v>
      </c>
      <c r="F542" t="s">
        <v>1203</v>
      </c>
      <c r="G542" t="s">
        <v>1204</v>
      </c>
    </row>
    <row r="543" spans="1:7">
      <c r="A543">
        <v>542</v>
      </c>
      <c r="B543" t="s">
        <v>473</v>
      </c>
      <c r="C543" t="s">
        <v>800</v>
      </c>
      <c r="D543" t="s">
        <v>801</v>
      </c>
      <c r="E543" t="s">
        <v>1202</v>
      </c>
      <c r="F543" t="s">
        <v>1203</v>
      </c>
      <c r="G543" t="s">
        <v>1204</v>
      </c>
    </row>
    <row r="544" spans="1:7">
      <c r="A544">
        <v>543</v>
      </c>
      <c r="B544" t="s">
        <v>473</v>
      </c>
      <c r="C544" t="s">
        <v>802</v>
      </c>
      <c r="D544" t="s">
        <v>803</v>
      </c>
      <c r="E544" t="s">
        <v>1202</v>
      </c>
      <c r="F544" t="s">
        <v>1203</v>
      </c>
      <c r="G544" t="s">
        <v>1204</v>
      </c>
    </row>
    <row r="545" spans="1:7">
      <c r="A545">
        <v>544</v>
      </c>
      <c r="B545" t="s">
        <v>473</v>
      </c>
      <c r="C545" t="s">
        <v>804</v>
      </c>
      <c r="D545" t="s">
        <v>805</v>
      </c>
      <c r="E545" t="s">
        <v>1202</v>
      </c>
      <c r="F545" t="s">
        <v>1203</v>
      </c>
      <c r="G545" t="s">
        <v>1204</v>
      </c>
    </row>
    <row r="546" spans="1:7">
      <c r="A546">
        <v>545</v>
      </c>
      <c r="B546" t="s">
        <v>473</v>
      </c>
      <c r="C546" t="s">
        <v>487</v>
      </c>
      <c r="D546" t="s">
        <v>488</v>
      </c>
      <c r="E546" t="s">
        <v>1202</v>
      </c>
      <c r="F546" t="s">
        <v>1203</v>
      </c>
      <c r="G546" t="s">
        <v>1204</v>
      </c>
    </row>
    <row r="547" spans="1:7">
      <c r="A547">
        <v>546</v>
      </c>
      <c r="B547" t="s">
        <v>473</v>
      </c>
      <c r="C547" t="s">
        <v>473</v>
      </c>
      <c r="D547" t="s">
        <v>474</v>
      </c>
      <c r="E547" t="s">
        <v>1256</v>
      </c>
      <c r="F547" t="s">
        <v>881</v>
      </c>
      <c r="G547" t="s">
        <v>963</v>
      </c>
    </row>
    <row r="548" spans="1:7">
      <c r="A548">
        <v>547</v>
      </c>
      <c r="B548" t="s">
        <v>473</v>
      </c>
      <c r="C548" t="s">
        <v>473</v>
      </c>
      <c r="D548" t="s">
        <v>474</v>
      </c>
      <c r="E548" t="s">
        <v>1212</v>
      </c>
      <c r="F548" t="s">
        <v>1213</v>
      </c>
      <c r="G548" t="s">
        <v>1204</v>
      </c>
    </row>
    <row r="549" spans="1:7">
      <c r="A549">
        <v>548</v>
      </c>
      <c r="B549" t="s">
        <v>473</v>
      </c>
      <c r="C549" t="s">
        <v>473</v>
      </c>
      <c r="D549" t="s">
        <v>474</v>
      </c>
      <c r="E549" t="s">
        <v>1202</v>
      </c>
      <c r="F549" t="s">
        <v>1203</v>
      </c>
      <c r="G549" t="s">
        <v>1204</v>
      </c>
    </row>
    <row r="550" spans="1:7">
      <c r="A550">
        <v>549</v>
      </c>
      <c r="B550" t="s">
        <v>473</v>
      </c>
      <c r="C550" t="s">
        <v>473</v>
      </c>
      <c r="D550" t="s">
        <v>474</v>
      </c>
      <c r="E550" t="s">
        <v>1205</v>
      </c>
      <c r="F550" t="s">
        <v>1206</v>
      </c>
      <c r="G550" t="s">
        <v>1204</v>
      </c>
    </row>
    <row r="551" spans="1:7">
      <c r="A551">
        <v>550</v>
      </c>
      <c r="B551" t="s">
        <v>473</v>
      </c>
      <c r="C551" t="s">
        <v>473</v>
      </c>
      <c r="D551" t="s">
        <v>474</v>
      </c>
      <c r="E551" t="s">
        <v>1207</v>
      </c>
      <c r="F551" t="s">
        <v>1208</v>
      </c>
      <c r="G551" t="s">
        <v>1204</v>
      </c>
    </row>
    <row r="552" spans="1:7">
      <c r="A552">
        <v>551</v>
      </c>
      <c r="B552" t="s">
        <v>473</v>
      </c>
      <c r="C552" t="s">
        <v>473</v>
      </c>
      <c r="D552" t="s">
        <v>474</v>
      </c>
      <c r="E552" t="s">
        <v>1209</v>
      </c>
      <c r="F552" t="s">
        <v>1210</v>
      </c>
      <c r="G552" t="s">
        <v>1211</v>
      </c>
    </row>
    <row r="553" spans="1:7">
      <c r="A553">
        <v>552</v>
      </c>
      <c r="B553" t="s">
        <v>473</v>
      </c>
      <c r="C553" t="s">
        <v>806</v>
      </c>
      <c r="D553" t="s">
        <v>807</v>
      </c>
      <c r="E553" t="s">
        <v>1202</v>
      </c>
      <c r="F553" t="s">
        <v>1203</v>
      </c>
      <c r="G553" t="s">
        <v>1204</v>
      </c>
    </row>
    <row r="554" spans="1:7">
      <c r="A554">
        <v>553</v>
      </c>
      <c r="B554" t="s">
        <v>473</v>
      </c>
      <c r="C554" t="s">
        <v>1214</v>
      </c>
      <c r="D554" t="s">
        <v>808</v>
      </c>
      <c r="E554" t="s">
        <v>1202</v>
      </c>
      <c r="F554" t="s">
        <v>1203</v>
      </c>
      <c r="G554" t="s">
        <v>1204</v>
      </c>
    </row>
    <row r="555" spans="1:7">
      <c r="A555">
        <v>554</v>
      </c>
      <c r="B555" t="s">
        <v>489</v>
      </c>
      <c r="C555" t="s">
        <v>489</v>
      </c>
      <c r="D555" t="s">
        <v>490</v>
      </c>
      <c r="E555" t="s">
        <v>1215</v>
      </c>
      <c r="F555" t="s">
        <v>1216</v>
      </c>
      <c r="G555" t="s">
        <v>1113</v>
      </c>
    </row>
    <row r="556" spans="1:7">
      <c r="A556">
        <v>555</v>
      </c>
      <c r="B556" t="s">
        <v>489</v>
      </c>
      <c r="C556" t="s">
        <v>491</v>
      </c>
      <c r="D556" t="s">
        <v>492</v>
      </c>
      <c r="E556" t="s">
        <v>1215</v>
      </c>
      <c r="F556" t="s">
        <v>1216</v>
      </c>
      <c r="G556" t="s">
        <v>1113</v>
      </c>
    </row>
    <row r="557" spans="1:7">
      <c r="A557">
        <v>556</v>
      </c>
      <c r="B557" t="s">
        <v>493</v>
      </c>
      <c r="C557" t="s">
        <v>493</v>
      </c>
      <c r="D557" t="s">
        <v>494</v>
      </c>
      <c r="E557" t="s">
        <v>1217</v>
      </c>
      <c r="F557" t="s">
        <v>1218</v>
      </c>
      <c r="G557" t="s">
        <v>1219</v>
      </c>
    </row>
    <row r="558" spans="1:7">
      <c r="A558">
        <v>557</v>
      </c>
      <c r="B558" t="s">
        <v>493</v>
      </c>
      <c r="C558" t="s">
        <v>495</v>
      </c>
      <c r="D558" t="s">
        <v>496</v>
      </c>
      <c r="E558" t="s">
        <v>1217</v>
      </c>
      <c r="F558" t="s">
        <v>1218</v>
      </c>
      <c r="G558" t="s">
        <v>1219</v>
      </c>
    </row>
    <row r="559" spans="1:7">
      <c r="A559">
        <v>558</v>
      </c>
      <c r="B559" t="s">
        <v>497</v>
      </c>
      <c r="C559" t="s">
        <v>809</v>
      </c>
      <c r="D559" t="s">
        <v>810</v>
      </c>
      <c r="E559" t="s">
        <v>890</v>
      </c>
      <c r="F559" t="s">
        <v>891</v>
      </c>
      <c r="G559" t="s">
        <v>892</v>
      </c>
    </row>
    <row r="560" spans="1:7">
      <c r="A560">
        <v>559</v>
      </c>
      <c r="B560" t="s">
        <v>497</v>
      </c>
      <c r="C560" t="s">
        <v>811</v>
      </c>
      <c r="D560" t="s">
        <v>812</v>
      </c>
      <c r="E560" t="s">
        <v>890</v>
      </c>
      <c r="F560" t="s">
        <v>891</v>
      </c>
      <c r="G560" t="s">
        <v>892</v>
      </c>
    </row>
    <row r="561" spans="1:7">
      <c r="A561">
        <v>560</v>
      </c>
      <c r="B561" t="s">
        <v>497</v>
      </c>
      <c r="C561" t="s">
        <v>813</v>
      </c>
      <c r="D561" t="s">
        <v>814</v>
      </c>
      <c r="E561" t="s">
        <v>890</v>
      </c>
      <c r="F561" t="s">
        <v>891</v>
      </c>
      <c r="G561" t="s">
        <v>892</v>
      </c>
    </row>
    <row r="562" spans="1:7">
      <c r="A562">
        <v>561</v>
      </c>
      <c r="B562" t="s">
        <v>497</v>
      </c>
      <c r="C562" t="s">
        <v>815</v>
      </c>
      <c r="D562" t="s">
        <v>816</v>
      </c>
      <c r="E562" t="s">
        <v>890</v>
      </c>
      <c r="F562" t="s">
        <v>891</v>
      </c>
      <c r="G562" t="s">
        <v>892</v>
      </c>
    </row>
    <row r="563" spans="1:7">
      <c r="A563">
        <v>562</v>
      </c>
      <c r="B563" t="s">
        <v>497</v>
      </c>
      <c r="C563" t="s">
        <v>499</v>
      </c>
      <c r="D563" t="s">
        <v>500</v>
      </c>
      <c r="E563" t="s">
        <v>890</v>
      </c>
      <c r="F563" t="s">
        <v>891</v>
      </c>
      <c r="G563" t="s">
        <v>892</v>
      </c>
    </row>
    <row r="564" spans="1:7">
      <c r="A564">
        <v>563</v>
      </c>
      <c r="B564" t="s">
        <v>497</v>
      </c>
      <c r="C564" t="s">
        <v>499</v>
      </c>
      <c r="D564" t="s">
        <v>500</v>
      </c>
      <c r="E564" t="s">
        <v>1220</v>
      </c>
      <c r="F564" t="s">
        <v>1221</v>
      </c>
      <c r="G564" t="s">
        <v>1222</v>
      </c>
    </row>
    <row r="565" spans="1:7">
      <c r="A565">
        <v>564</v>
      </c>
      <c r="B565" t="s">
        <v>497</v>
      </c>
      <c r="C565" t="s">
        <v>499</v>
      </c>
      <c r="D565" t="s">
        <v>500</v>
      </c>
      <c r="E565" t="s">
        <v>1223</v>
      </c>
      <c r="F565" t="s">
        <v>1224</v>
      </c>
      <c r="G565" t="s">
        <v>1222</v>
      </c>
    </row>
    <row r="566" spans="1:7">
      <c r="A566">
        <v>565</v>
      </c>
      <c r="B566" t="s">
        <v>497</v>
      </c>
      <c r="C566" t="s">
        <v>499</v>
      </c>
      <c r="D566" t="s">
        <v>500</v>
      </c>
      <c r="E566" t="s">
        <v>1225</v>
      </c>
      <c r="F566" t="s">
        <v>1226</v>
      </c>
      <c r="G566" t="s">
        <v>1222</v>
      </c>
    </row>
    <row r="567" spans="1:7">
      <c r="A567">
        <v>566</v>
      </c>
      <c r="B567" t="s">
        <v>497</v>
      </c>
      <c r="C567" t="s">
        <v>817</v>
      </c>
      <c r="D567" t="s">
        <v>818</v>
      </c>
      <c r="E567" t="s">
        <v>890</v>
      </c>
      <c r="F567" t="s">
        <v>891</v>
      </c>
      <c r="G567" t="s">
        <v>892</v>
      </c>
    </row>
    <row r="568" spans="1:7">
      <c r="A568">
        <v>567</v>
      </c>
      <c r="B568" t="s">
        <v>497</v>
      </c>
      <c r="C568" t="s">
        <v>819</v>
      </c>
      <c r="D568" t="s">
        <v>820</v>
      </c>
      <c r="E568" t="s">
        <v>890</v>
      </c>
      <c r="F568" t="s">
        <v>891</v>
      </c>
      <c r="G568" t="s">
        <v>892</v>
      </c>
    </row>
    <row r="569" spans="1:7">
      <c r="A569">
        <v>568</v>
      </c>
      <c r="B569" t="s">
        <v>497</v>
      </c>
      <c r="C569" t="s">
        <v>821</v>
      </c>
      <c r="D569" t="s">
        <v>822</v>
      </c>
      <c r="E569" t="s">
        <v>890</v>
      </c>
      <c r="F569" t="s">
        <v>891</v>
      </c>
      <c r="G569" t="s">
        <v>892</v>
      </c>
    </row>
    <row r="570" spans="1:7">
      <c r="A570">
        <v>569</v>
      </c>
      <c r="B570" t="s">
        <v>497</v>
      </c>
      <c r="C570" t="s">
        <v>823</v>
      </c>
      <c r="D570" t="s">
        <v>824</v>
      </c>
      <c r="E570" t="s">
        <v>890</v>
      </c>
      <c r="F570" t="s">
        <v>891</v>
      </c>
      <c r="G570" t="s">
        <v>892</v>
      </c>
    </row>
    <row r="571" spans="1:7">
      <c r="A571">
        <v>570</v>
      </c>
      <c r="B571" t="s">
        <v>497</v>
      </c>
      <c r="C571" t="s">
        <v>825</v>
      </c>
      <c r="D571" t="s">
        <v>826</v>
      </c>
      <c r="E571" t="s">
        <v>890</v>
      </c>
      <c r="F571" t="s">
        <v>891</v>
      </c>
      <c r="G571" t="s">
        <v>892</v>
      </c>
    </row>
    <row r="572" spans="1:7">
      <c r="A572">
        <v>571</v>
      </c>
      <c r="B572" t="s">
        <v>497</v>
      </c>
      <c r="C572" t="s">
        <v>827</v>
      </c>
      <c r="D572" t="s">
        <v>828</v>
      </c>
      <c r="E572" t="s">
        <v>890</v>
      </c>
      <c r="F572" t="s">
        <v>891</v>
      </c>
      <c r="G572" t="s">
        <v>892</v>
      </c>
    </row>
    <row r="573" spans="1:7">
      <c r="A573">
        <v>572</v>
      </c>
      <c r="B573" t="s">
        <v>497</v>
      </c>
      <c r="C573" t="s">
        <v>829</v>
      </c>
      <c r="D573" t="s">
        <v>830</v>
      </c>
      <c r="E573" t="s">
        <v>890</v>
      </c>
      <c r="F573" t="s">
        <v>891</v>
      </c>
      <c r="G573" t="s">
        <v>892</v>
      </c>
    </row>
    <row r="574" spans="1:7">
      <c r="A574">
        <v>573</v>
      </c>
      <c r="B574" t="s">
        <v>497</v>
      </c>
      <c r="C574" t="s">
        <v>831</v>
      </c>
      <c r="D574" t="s">
        <v>832</v>
      </c>
      <c r="E574" t="s">
        <v>890</v>
      </c>
      <c r="F574" t="s">
        <v>891</v>
      </c>
      <c r="G574" t="s">
        <v>892</v>
      </c>
    </row>
    <row r="575" spans="1:7">
      <c r="A575">
        <v>574</v>
      </c>
      <c r="B575" t="s">
        <v>497</v>
      </c>
      <c r="C575" t="s">
        <v>833</v>
      </c>
      <c r="D575" t="s">
        <v>834</v>
      </c>
      <c r="E575" t="s">
        <v>890</v>
      </c>
      <c r="F575" t="s">
        <v>891</v>
      </c>
      <c r="G575" t="s">
        <v>892</v>
      </c>
    </row>
    <row r="576" spans="1:7">
      <c r="A576">
        <v>575</v>
      </c>
      <c r="B576" t="s">
        <v>497</v>
      </c>
      <c r="C576" t="s">
        <v>835</v>
      </c>
      <c r="D576" t="s">
        <v>836</v>
      </c>
      <c r="E576" t="s">
        <v>890</v>
      </c>
      <c r="F576" t="s">
        <v>891</v>
      </c>
      <c r="G576" t="s">
        <v>892</v>
      </c>
    </row>
    <row r="577" spans="1:7">
      <c r="A577">
        <v>576</v>
      </c>
      <c r="B577" t="s">
        <v>497</v>
      </c>
      <c r="C577" t="s">
        <v>837</v>
      </c>
      <c r="D577" t="s">
        <v>838</v>
      </c>
      <c r="E577" t="s">
        <v>890</v>
      </c>
      <c r="F577" t="s">
        <v>891</v>
      </c>
      <c r="G577" t="s">
        <v>892</v>
      </c>
    </row>
    <row r="578" spans="1:7">
      <c r="A578">
        <v>577</v>
      </c>
      <c r="B578" t="s">
        <v>497</v>
      </c>
      <c r="C578" t="s">
        <v>839</v>
      </c>
      <c r="D578" t="s">
        <v>840</v>
      </c>
      <c r="E578" t="s">
        <v>890</v>
      </c>
      <c r="F578" t="s">
        <v>891</v>
      </c>
      <c r="G578" t="s">
        <v>892</v>
      </c>
    </row>
    <row r="579" spans="1:7">
      <c r="A579">
        <v>578</v>
      </c>
      <c r="B579" t="s">
        <v>497</v>
      </c>
      <c r="C579" t="s">
        <v>841</v>
      </c>
      <c r="D579" t="s">
        <v>842</v>
      </c>
      <c r="E579" t="s">
        <v>890</v>
      </c>
      <c r="F579" t="s">
        <v>891</v>
      </c>
      <c r="G579" t="s">
        <v>892</v>
      </c>
    </row>
    <row r="580" spans="1:7">
      <c r="A580">
        <v>579</v>
      </c>
      <c r="B580" t="s">
        <v>497</v>
      </c>
      <c r="C580" t="s">
        <v>843</v>
      </c>
      <c r="D580" t="s">
        <v>844</v>
      </c>
      <c r="E580" t="s">
        <v>890</v>
      </c>
      <c r="F580" t="s">
        <v>891</v>
      </c>
      <c r="G580" t="s">
        <v>892</v>
      </c>
    </row>
    <row r="581" spans="1:7">
      <c r="A581">
        <v>580</v>
      </c>
      <c r="B581" t="s">
        <v>497</v>
      </c>
      <c r="C581" t="s">
        <v>845</v>
      </c>
      <c r="D581" t="s">
        <v>846</v>
      </c>
      <c r="E581" t="s">
        <v>890</v>
      </c>
      <c r="F581" t="s">
        <v>891</v>
      </c>
      <c r="G581" t="s">
        <v>892</v>
      </c>
    </row>
    <row r="582" spans="1:7">
      <c r="A582">
        <v>581</v>
      </c>
      <c r="B582" t="s">
        <v>497</v>
      </c>
      <c r="C582" t="s">
        <v>847</v>
      </c>
      <c r="D582" t="s">
        <v>848</v>
      </c>
      <c r="E582" t="s">
        <v>890</v>
      </c>
      <c r="F582" t="s">
        <v>891</v>
      </c>
      <c r="G582" t="s">
        <v>892</v>
      </c>
    </row>
    <row r="583" spans="1:7">
      <c r="A583">
        <v>582</v>
      </c>
      <c r="B583" t="s">
        <v>497</v>
      </c>
      <c r="C583" t="s">
        <v>497</v>
      </c>
      <c r="D583" t="s">
        <v>498</v>
      </c>
      <c r="E583" t="s">
        <v>890</v>
      </c>
      <c r="F583" t="s">
        <v>891</v>
      </c>
      <c r="G583" t="s">
        <v>892</v>
      </c>
    </row>
    <row r="584" spans="1:7">
      <c r="A584">
        <v>583</v>
      </c>
      <c r="B584" t="s">
        <v>497</v>
      </c>
      <c r="C584" t="s">
        <v>497</v>
      </c>
      <c r="D584" t="s">
        <v>498</v>
      </c>
      <c r="E584" t="s">
        <v>1220</v>
      </c>
      <c r="F584" t="s">
        <v>1221</v>
      </c>
      <c r="G584" t="s">
        <v>1222</v>
      </c>
    </row>
    <row r="585" spans="1:7">
      <c r="A585">
        <v>584</v>
      </c>
      <c r="B585" t="s">
        <v>497</v>
      </c>
      <c r="C585" t="s">
        <v>497</v>
      </c>
      <c r="D585" t="s">
        <v>498</v>
      </c>
      <c r="E585" t="s">
        <v>1223</v>
      </c>
      <c r="F585" t="s">
        <v>1224</v>
      </c>
      <c r="G585" t="s">
        <v>1222</v>
      </c>
    </row>
    <row r="586" spans="1:7">
      <c r="A586">
        <v>585</v>
      </c>
      <c r="B586" t="s">
        <v>497</v>
      </c>
      <c r="C586" t="s">
        <v>497</v>
      </c>
      <c r="D586" t="s">
        <v>498</v>
      </c>
      <c r="E586" t="s">
        <v>1225</v>
      </c>
      <c r="F586" t="s">
        <v>1226</v>
      </c>
      <c r="G586" t="s">
        <v>1222</v>
      </c>
    </row>
    <row r="587" spans="1:7">
      <c r="A587">
        <v>586</v>
      </c>
      <c r="B587" t="s">
        <v>497</v>
      </c>
      <c r="C587" t="s">
        <v>849</v>
      </c>
      <c r="D587" t="s">
        <v>850</v>
      </c>
      <c r="E587" t="s">
        <v>890</v>
      </c>
      <c r="F587" t="s">
        <v>891</v>
      </c>
      <c r="G587" t="s">
        <v>892</v>
      </c>
    </row>
    <row r="588" spans="1:7">
      <c r="A588">
        <v>587</v>
      </c>
      <c r="B588" t="s">
        <v>497</v>
      </c>
      <c r="C588" t="s">
        <v>851</v>
      </c>
      <c r="D588" t="s">
        <v>852</v>
      </c>
      <c r="E588" t="s">
        <v>890</v>
      </c>
      <c r="F588" t="s">
        <v>891</v>
      </c>
      <c r="G588" t="s">
        <v>892</v>
      </c>
    </row>
    <row r="589" spans="1:7">
      <c r="A589">
        <v>588</v>
      </c>
      <c r="B589" t="s">
        <v>497</v>
      </c>
      <c r="C589" t="s">
        <v>853</v>
      </c>
      <c r="D589" t="s">
        <v>854</v>
      </c>
      <c r="E589" t="s">
        <v>890</v>
      </c>
      <c r="F589" t="s">
        <v>891</v>
      </c>
      <c r="G589" t="s">
        <v>892</v>
      </c>
    </row>
    <row r="590" spans="1:7">
      <c r="A590">
        <v>589</v>
      </c>
      <c r="B590" t="s">
        <v>501</v>
      </c>
      <c r="C590" t="s">
        <v>501</v>
      </c>
      <c r="D590" t="s">
        <v>502</v>
      </c>
      <c r="E590" t="s">
        <v>896</v>
      </c>
      <c r="F590" t="s">
        <v>897</v>
      </c>
      <c r="G590" t="s">
        <v>895</v>
      </c>
    </row>
    <row r="591" spans="1:7">
      <c r="A591">
        <v>590</v>
      </c>
      <c r="B591" t="s">
        <v>501</v>
      </c>
      <c r="C591" t="s">
        <v>501</v>
      </c>
      <c r="D591" t="s">
        <v>502</v>
      </c>
      <c r="E591" t="s">
        <v>1227</v>
      </c>
      <c r="F591" t="s">
        <v>1228</v>
      </c>
      <c r="G591" t="s">
        <v>1229</v>
      </c>
    </row>
    <row r="592" spans="1:7">
      <c r="A592">
        <v>591</v>
      </c>
      <c r="B592" t="s">
        <v>501</v>
      </c>
      <c r="C592" t="s">
        <v>1230</v>
      </c>
      <c r="D592" t="s">
        <v>503</v>
      </c>
      <c r="E592" t="s">
        <v>896</v>
      </c>
      <c r="F592" t="s">
        <v>897</v>
      </c>
      <c r="G592" t="s">
        <v>895</v>
      </c>
    </row>
    <row r="593" spans="1:7">
      <c r="A593">
        <v>592</v>
      </c>
      <c r="B593" t="s">
        <v>501</v>
      </c>
      <c r="C593" t="s">
        <v>1230</v>
      </c>
      <c r="D593" t="s">
        <v>503</v>
      </c>
      <c r="E593" t="s">
        <v>1227</v>
      </c>
      <c r="F593" t="s">
        <v>1228</v>
      </c>
      <c r="G593" t="s">
        <v>1229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REESTR_ORG">
    <tabColor rgb="FFFFCC99"/>
  </sheetPr>
  <dimension ref="A1:F1075"/>
  <sheetViews>
    <sheetView showGridLines="0" zoomScaleNormal="100" workbookViewId="0"/>
  </sheetViews>
  <sheetFormatPr defaultRowHeight="11.25"/>
  <sheetData>
    <row r="1" spans="1:6">
      <c r="A1" t="s">
        <v>100</v>
      </c>
      <c r="B1" t="s">
        <v>1403</v>
      </c>
      <c r="C1" t="s">
        <v>105</v>
      </c>
      <c r="D1" t="s">
        <v>106</v>
      </c>
      <c r="E1" t="s">
        <v>107</v>
      </c>
      <c r="F1" t="s">
        <v>1404</v>
      </c>
    </row>
    <row r="2" spans="1:6">
      <c r="A2" t="s">
        <v>108</v>
      </c>
      <c r="B2" t="s">
        <v>2921</v>
      </c>
      <c r="C2" t="s">
        <v>2922</v>
      </c>
      <c r="D2" t="s">
        <v>1516</v>
      </c>
      <c r="E2" t="s">
        <v>1734</v>
      </c>
      <c r="F2" t="s">
        <v>1433</v>
      </c>
    </row>
    <row r="3" spans="1:6">
      <c r="A3" t="s">
        <v>108</v>
      </c>
      <c r="B3" t="s">
        <v>1962</v>
      </c>
      <c r="C3" t="s">
        <v>1963</v>
      </c>
      <c r="D3" t="s">
        <v>1964</v>
      </c>
      <c r="E3" t="s">
        <v>1440</v>
      </c>
      <c r="F3" t="s">
        <v>1433</v>
      </c>
    </row>
    <row r="4" spans="1:6">
      <c r="A4" t="s">
        <v>108</v>
      </c>
      <c r="B4" t="s">
        <v>1975</v>
      </c>
      <c r="C4" t="s">
        <v>1976</v>
      </c>
      <c r="D4" t="s">
        <v>1977</v>
      </c>
      <c r="E4" t="s">
        <v>1978</v>
      </c>
      <c r="F4" t="s">
        <v>1615</v>
      </c>
    </row>
    <row r="5" spans="1:6">
      <c r="A5" t="s">
        <v>108</v>
      </c>
      <c r="B5" t="s">
        <v>1975</v>
      </c>
      <c r="C5" t="s">
        <v>1976</v>
      </c>
      <c r="D5" t="s">
        <v>1977</v>
      </c>
      <c r="E5" t="s">
        <v>1978</v>
      </c>
      <c r="F5" t="s">
        <v>1441</v>
      </c>
    </row>
    <row r="6" spans="1:6">
      <c r="A6" t="s">
        <v>108</v>
      </c>
      <c r="B6" t="s">
        <v>2403</v>
      </c>
      <c r="C6" t="s">
        <v>2404</v>
      </c>
      <c r="D6" t="s">
        <v>2405</v>
      </c>
      <c r="E6" t="s">
        <v>2402</v>
      </c>
      <c r="F6" t="s">
        <v>1594</v>
      </c>
    </row>
    <row r="7" spans="1:6">
      <c r="A7" t="s">
        <v>108</v>
      </c>
      <c r="B7" t="s">
        <v>2403</v>
      </c>
      <c r="C7" t="s">
        <v>2404</v>
      </c>
      <c r="D7" t="s">
        <v>2405</v>
      </c>
      <c r="E7" t="s">
        <v>2402</v>
      </c>
      <c r="F7" t="s">
        <v>1573</v>
      </c>
    </row>
    <row r="8" spans="1:6">
      <c r="A8" t="s">
        <v>108</v>
      </c>
      <c r="B8" t="s">
        <v>2241</v>
      </c>
      <c r="C8" t="s">
        <v>2242</v>
      </c>
      <c r="D8" t="s">
        <v>2243</v>
      </c>
      <c r="E8" t="s">
        <v>1487</v>
      </c>
      <c r="F8" t="s">
        <v>1428</v>
      </c>
    </row>
    <row r="9" spans="1:6">
      <c r="A9" t="s">
        <v>108</v>
      </c>
      <c r="B9" t="s">
        <v>3535</v>
      </c>
      <c r="C9" t="s">
        <v>3536</v>
      </c>
      <c r="D9" t="s">
        <v>3537</v>
      </c>
      <c r="E9" t="s">
        <v>1897</v>
      </c>
      <c r="F9" t="s">
        <v>1433</v>
      </c>
    </row>
    <row r="10" spans="1:6">
      <c r="A10" t="s">
        <v>108</v>
      </c>
      <c r="B10" t="s">
        <v>2316</v>
      </c>
      <c r="C10" t="s">
        <v>2317</v>
      </c>
      <c r="D10" t="s">
        <v>2318</v>
      </c>
      <c r="E10" t="s">
        <v>1440</v>
      </c>
      <c r="F10" t="s">
        <v>1414</v>
      </c>
    </row>
    <row r="11" spans="1:6">
      <c r="A11" t="s">
        <v>108</v>
      </c>
      <c r="B11" t="s">
        <v>2316</v>
      </c>
      <c r="C11" t="s">
        <v>2317</v>
      </c>
      <c r="D11" t="s">
        <v>2318</v>
      </c>
      <c r="E11" t="s">
        <v>1440</v>
      </c>
      <c r="F11" t="s">
        <v>1428</v>
      </c>
    </row>
    <row r="12" spans="1:6">
      <c r="A12" t="s">
        <v>108</v>
      </c>
      <c r="B12" t="s">
        <v>3277</v>
      </c>
      <c r="C12" t="s">
        <v>3278</v>
      </c>
      <c r="D12" t="s">
        <v>3279</v>
      </c>
      <c r="E12" t="s">
        <v>3280</v>
      </c>
      <c r="F12" t="s">
        <v>1441</v>
      </c>
    </row>
    <row r="13" spans="1:6">
      <c r="A13" t="s">
        <v>108</v>
      </c>
      <c r="B13" t="s">
        <v>3277</v>
      </c>
      <c r="C13" t="s">
        <v>3278</v>
      </c>
      <c r="D13" t="s">
        <v>3279</v>
      </c>
      <c r="E13" t="s">
        <v>3280</v>
      </c>
      <c r="F13" t="s">
        <v>1615</v>
      </c>
    </row>
    <row r="14" spans="1:6">
      <c r="A14" t="s">
        <v>108</v>
      </c>
      <c r="B14" t="s">
        <v>3025</v>
      </c>
      <c r="C14" t="s">
        <v>3026</v>
      </c>
      <c r="D14" t="s">
        <v>3027</v>
      </c>
      <c r="E14" t="s">
        <v>1914</v>
      </c>
      <c r="F14" t="s">
        <v>1433</v>
      </c>
    </row>
    <row r="15" spans="1:6">
      <c r="A15" t="s">
        <v>108</v>
      </c>
      <c r="B15" t="s">
        <v>2150</v>
      </c>
      <c r="C15" t="s">
        <v>2151</v>
      </c>
      <c r="D15" t="s">
        <v>2152</v>
      </c>
      <c r="E15" t="s">
        <v>2153</v>
      </c>
      <c r="F15" t="s">
        <v>1441</v>
      </c>
    </row>
    <row r="16" spans="1:6">
      <c r="A16" t="s">
        <v>108</v>
      </c>
      <c r="B16" t="s">
        <v>2150</v>
      </c>
      <c r="C16" t="s">
        <v>2151</v>
      </c>
      <c r="D16" t="s">
        <v>2152</v>
      </c>
      <c r="E16" t="s">
        <v>2153</v>
      </c>
      <c r="F16" t="s">
        <v>1615</v>
      </c>
    </row>
    <row r="17" spans="1:6">
      <c r="A17" t="s">
        <v>108</v>
      </c>
      <c r="B17" t="s">
        <v>2895</v>
      </c>
      <c r="C17" t="s">
        <v>2896</v>
      </c>
      <c r="D17" t="s">
        <v>2897</v>
      </c>
      <c r="E17" t="s">
        <v>1680</v>
      </c>
      <c r="F17" t="s">
        <v>1414</v>
      </c>
    </row>
    <row r="18" spans="1:6">
      <c r="A18" t="s">
        <v>108</v>
      </c>
      <c r="B18" t="s">
        <v>2655</v>
      </c>
      <c r="C18" t="s">
        <v>2656</v>
      </c>
      <c r="D18" t="s">
        <v>1666</v>
      </c>
      <c r="E18" t="s">
        <v>2657</v>
      </c>
      <c r="F18" t="s">
        <v>1441</v>
      </c>
    </row>
    <row r="19" spans="1:6">
      <c r="A19" t="s">
        <v>108</v>
      </c>
      <c r="B19" t="s">
        <v>2655</v>
      </c>
      <c r="C19" t="s">
        <v>2656</v>
      </c>
      <c r="D19" t="s">
        <v>1666</v>
      </c>
      <c r="E19" t="s">
        <v>2657</v>
      </c>
      <c r="F19" t="s">
        <v>1615</v>
      </c>
    </row>
    <row r="20" spans="1:6">
      <c r="A20" t="s">
        <v>108</v>
      </c>
      <c r="B20" t="s">
        <v>3167</v>
      </c>
      <c r="C20" t="s">
        <v>3168</v>
      </c>
      <c r="D20" t="s">
        <v>3169</v>
      </c>
      <c r="E20" t="s">
        <v>1795</v>
      </c>
      <c r="F20" t="s">
        <v>1433</v>
      </c>
    </row>
    <row r="21" spans="1:6">
      <c r="A21" t="s">
        <v>108</v>
      </c>
      <c r="B21" t="s">
        <v>3453</v>
      </c>
      <c r="C21" t="s">
        <v>3454</v>
      </c>
      <c r="D21" t="s">
        <v>3455</v>
      </c>
      <c r="E21" t="s">
        <v>1687</v>
      </c>
      <c r="F21" t="s">
        <v>1428</v>
      </c>
    </row>
    <row r="22" spans="1:6">
      <c r="A22" t="s">
        <v>108</v>
      </c>
      <c r="B22" t="s">
        <v>2335</v>
      </c>
      <c r="C22" t="s">
        <v>2336</v>
      </c>
      <c r="D22" t="s">
        <v>2337</v>
      </c>
      <c r="E22" t="s">
        <v>1487</v>
      </c>
      <c r="F22" t="s">
        <v>1414</v>
      </c>
    </row>
    <row r="23" spans="1:6">
      <c r="A23" t="s">
        <v>108</v>
      </c>
      <c r="B23" t="s">
        <v>2335</v>
      </c>
      <c r="C23" t="s">
        <v>2336</v>
      </c>
      <c r="D23" t="s">
        <v>2337</v>
      </c>
      <c r="E23" t="s">
        <v>1487</v>
      </c>
      <c r="F23" t="s">
        <v>1433</v>
      </c>
    </row>
    <row r="24" spans="1:6">
      <c r="A24" t="s">
        <v>108</v>
      </c>
      <c r="B24" t="s">
        <v>2335</v>
      </c>
      <c r="C24" t="s">
        <v>2336</v>
      </c>
      <c r="D24" t="s">
        <v>2337</v>
      </c>
      <c r="E24" t="s">
        <v>1487</v>
      </c>
      <c r="F24" t="s">
        <v>1419</v>
      </c>
    </row>
    <row r="25" spans="1:6">
      <c r="A25" t="s">
        <v>108</v>
      </c>
      <c r="B25" t="s">
        <v>2797</v>
      </c>
      <c r="C25" t="s">
        <v>2798</v>
      </c>
      <c r="D25" t="s">
        <v>2799</v>
      </c>
      <c r="E25" t="s">
        <v>1491</v>
      </c>
      <c r="F25" t="s">
        <v>1414</v>
      </c>
    </row>
    <row r="26" spans="1:6">
      <c r="A26" t="s">
        <v>108</v>
      </c>
      <c r="B26" t="s">
        <v>2806</v>
      </c>
      <c r="C26" t="s">
        <v>2807</v>
      </c>
      <c r="D26" t="s">
        <v>2808</v>
      </c>
      <c r="E26" t="s">
        <v>1498</v>
      </c>
      <c r="F26" t="s">
        <v>1409</v>
      </c>
    </row>
    <row r="27" spans="1:6">
      <c r="A27" t="s">
        <v>108</v>
      </c>
      <c r="B27" t="s">
        <v>2806</v>
      </c>
      <c r="C27" t="s">
        <v>2807</v>
      </c>
      <c r="D27" t="s">
        <v>2808</v>
      </c>
      <c r="E27" t="s">
        <v>1498</v>
      </c>
      <c r="F27" t="s">
        <v>1414</v>
      </c>
    </row>
    <row r="28" spans="1:6">
      <c r="A28" t="s">
        <v>108</v>
      </c>
      <c r="B28" t="s">
        <v>2319</v>
      </c>
      <c r="C28" t="s">
        <v>2320</v>
      </c>
      <c r="D28" t="s">
        <v>2321</v>
      </c>
      <c r="E28" t="s">
        <v>1458</v>
      </c>
      <c r="F28" t="s">
        <v>1441</v>
      </c>
    </row>
    <row r="29" spans="1:6">
      <c r="A29" t="s">
        <v>108</v>
      </c>
      <c r="B29" t="s">
        <v>2319</v>
      </c>
      <c r="C29" t="s">
        <v>2320</v>
      </c>
      <c r="D29" t="s">
        <v>2321</v>
      </c>
      <c r="E29" t="s">
        <v>1458</v>
      </c>
      <c r="F29" t="s">
        <v>1615</v>
      </c>
    </row>
    <row r="30" spans="1:6">
      <c r="A30" t="s">
        <v>108</v>
      </c>
      <c r="B30" t="s">
        <v>1985</v>
      </c>
      <c r="C30" t="s">
        <v>1986</v>
      </c>
      <c r="D30" t="s">
        <v>1987</v>
      </c>
      <c r="E30" t="s">
        <v>1483</v>
      </c>
      <c r="F30" t="s">
        <v>1409</v>
      </c>
    </row>
    <row r="31" spans="1:6">
      <c r="A31" t="s">
        <v>108</v>
      </c>
      <c r="B31" t="s">
        <v>1985</v>
      </c>
      <c r="C31" t="s">
        <v>1986</v>
      </c>
      <c r="D31" t="s">
        <v>1987</v>
      </c>
      <c r="E31" t="s">
        <v>1483</v>
      </c>
      <c r="F31" t="s">
        <v>1414</v>
      </c>
    </row>
    <row r="32" spans="1:6">
      <c r="A32" t="s">
        <v>108</v>
      </c>
      <c r="B32" t="s">
        <v>1985</v>
      </c>
      <c r="C32" t="s">
        <v>1986</v>
      </c>
      <c r="D32" t="s">
        <v>1987</v>
      </c>
      <c r="E32" t="s">
        <v>1483</v>
      </c>
      <c r="F32" t="s">
        <v>1419</v>
      </c>
    </row>
    <row r="33" spans="1:6">
      <c r="A33" t="s">
        <v>108</v>
      </c>
      <c r="B33" t="s">
        <v>1985</v>
      </c>
      <c r="C33" t="s">
        <v>1986</v>
      </c>
      <c r="D33" t="s">
        <v>1987</v>
      </c>
      <c r="E33" t="s">
        <v>1483</v>
      </c>
      <c r="F33" t="s">
        <v>1428</v>
      </c>
    </row>
    <row r="34" spans="1:6">
      <c r="A34" t="s">
        <v>108</v>
      </c>
      <c r="B34" t="s">
        <v>1985</v>
      </c>
      <c r="C34" t="s">
        <v>1986</v>
      </c>
      <c r="D34" t="s">
        <v>1987</v>
      </c>
      <c r="E34" t="s">
        <v>1483</v>
      </c>
      <c r="F34" t="s">
        <v>1433</v>
      </c>
    </row>
    <row r="35" spans="1:6">
      <c r="A35" t="s">
        <v>108</v>
      </c>
      <c r="B35" t="s">
        <v>3115</v>
      </c>
      <c r="C35" t="s">
        <v>3116</v>
      </c>
      <c r="D35" t="s">
        <v>3117</v>
      </c>
      <c r="E35" t="s">
        <v>1611</v>
      </c>
      <c r="F35" t="s">
        <v>1419</v>
      </c>
    </row>
    <row r="36" spans="1:6">
      <c r="A36" t="s">
        <v>108</v>
      </c>
      <c r="B36" t="s">
        <v>3115</v>
      </c>
      <c r="C36" t="s">
        <v>3116</v>
      </c>
      <c r="D36" t="s">
        <v>3117</v>
      </c>
      <c r="E36" t="s">
        <v>1611</v>
      </c>
      <c r="F36" t="s">
        <v>1414</v>
      </c>
    </row>
    <row r="37" spans="1:6">
      <c r="A37" t="s">
        <v>108</v>
      </c>
      <c r="B37" t="s">
        <v>1620</v>
      </c>
      <c r="C37" t="s">
        <v>1621</v>
      </c>
      <c r="D37" t="s">
        <v>1622</v>
      </c>
      <c r="E37" t="s">
        <v>1623</v>
      </c>
      <c r="F37" t="s">
        <v>1615</v>
      </c>
    </row>
    <row r="38" spans="1:6">
      <c r="A38" t="s">
        <v>108</v>
      </c>
      <c r="B38" t="s">
        <v>1620</v>
      </c>
      <c r="C38" t="s">
        <v>1621</v>
      </c>
      <c r="D38" t="s">
        <v>1622</v>
      </c>
      <c r="E38" t="s">
        <v>1623</v>
      </c>
      <c r="F38" t="s">
        <v>1441</v>
      </c>
    </row>
    <row r="39" spans="1:6">
      <c r="A39" t="s">
        <v>108</v>
      </c>
      <c r="B39" t="s">
        <v>3188</v>
      </c>
      <c r="C39" t="s">
        <v>3189</v>
      </c>
      <c r="D39" t="s">
        <v>3190</v>
      </c>
      <c r="E39" t="s">
        <v>2721</v>
      </c>
      <c r="F39" t="s">
        <v>1573</v>
      </c>
    </row>
    <row r="40" spans="1:6">
      <c r="A40" t="s">
        <v>108</v>
      </c>
      <c r="B40" t="s">
        <v>2685</v>
      </c>
      <c r="C40" t="s">
        <v>2686</v>
      </c>
      <c r="D40" t="s">
        <v>2687</v>
      </c>
      <c r="E40" t="s">
        <v>2028</v>
      </c>
      <c r="F40" t="s">
        <v>1479</v>
      </c>
    </row>
    <row r="41" spans="1:6">
      <c r="A41" t="s">
        <v>108</v>
      </c>
      <c r="B41" t="s">
        <v>2035</v>
      </c>
      <c r="C41" t="s">
        <v>2036</v>
      </c>
      <c r="D41" t="s">
        <v>2037</v>
      </c>
      <c r="E41" t="s">
        <v>2038</v>
      </c>
      <c r="F41" t="s">
        <v>1419</v>
      </c>
    </row>
    <row r="42" spans="1:6">
      <c r="A42" t="s">
        <v>108</v>
      </c>
      <c r="B42" t="s">
        <v>2515</v>
      </c>
      <c r="C42" t="s">
        <v>2516</v>
      </c>
      <c r="D42" t="s">
        <v>2517</v>
      </c>
      <c r="E42" t="s">
        <v>2518</v>
      </c>
      <c r="F42" t="s">
        <v>1448</v>
      </c>
    </row>
    <row r="43" spans="1:6">
      <c r="A43" t="s">
        <v>108</v>
      </c>
      <c r="B43" t="s">
        <v>2515</v>
      </c>
      <c r="C43" t="s">
        <v>2516</v>
      </c>
      <c r="D43" t="s">
        <v>2517</v>
      </c>
      <c r="E43" t="s">
        <v>2518</v>
      </c>
      <c r="F43" t="s">
        <v>1414</v>
      </c>
    </row>
    <row r="44" spans="1:6">
      <c r="A44" t="s">
        <v>108</v>
      </c>
      <c r="B44" t="s">
        <v>2515</v>
      </c>
      <c r="C44" t="s">
        <v>2516</v>
      </c>
      <c r="D44" t="s">
        <v>2517</v>
      </c>
      <c r="E44" t="s">
        <v>2518</v>
      </c>
      <c r="F44" t="s">
        <v>1428</v>
      </c>
    </row>
    <row r="45" spans="1:6">
      <c r="A45" t="s">
        <v>108</v>
      </c>
      <c r="B45" t="s">
        <v>1855</v>
      </c>
      <c r="C45" t="s">
        <v>1856</v>
      </c>
      <c r="D45" t="s">
        <v>1857</v>
      </c>
      <c r="E45" t="s">
        <v>1854</v>
      </c>
      <c r="F45" t="s">
        <v>1419</v>
      </c>
    </row>
    <row r="46" spans="1:6">
      <c r="A46" t="s">
        <v>108</v>
      </c>
      <c r="B46" t="s">
        <v>3178</v>
      </c>
      <c r="C46" t="s">
        <v>3179</v>
      </c>
      <c r="D46" t="s">
        <v>3180</v>
      </c>
      <c r="E46" t="s">
        <v>1813</v>
      </c>
      <c r="F46" t="s">
        <v>1433</v>
      </c>
    </row>
    <row r="47" spans="1:6">
      <c r="A47" t="s">
        <v>108</v>
      </c>
      <c r="B47" t="s">
        <v>2636</v>
      </c>
      <c r="C47" t="s">
        <v>2637</v>
      </c>
      <c r="D47" t="s">
        <v>2638</v>
      </c>
      <c r="E47" t="s">
        <v>1604</v>
      </c>
      <c r="F47" t="s">
        <v>1414</v>
      </c>
    </row>
    <row r="48" spans="1:6">
      <c r="A48" t="s">
        <v>108</v>
      </c>
      <c r="B48" t="s">
        <v>2636</v>
      </c>
      <c r="C48" t="s">
        <v>2637</v>
      </c>
      <c r="D48" t="s">
        <v>2638</v>
      </c>
      <c r="E48" t="s">
        <v>1604</v>
      </c>
      <c r="F48" t="s">
        <v>1419</v>
      </c>
    </row>
    <row r="49" spans="1:6">
      <c r="A49" t="s">
        <v>108</v>
      </c>
      <c r="B49" t="s">
        <v>1601</v>
      </c>
      <c r="C49" t="s">
        <v>1602</v>
      </c>
      <c r="D49" t="s">
        <v>1603</v>
      </c>
      <c r="E49" t="s">
        <v>1604</v>
      </c>
      <c r="F49" t="s">
        <v>1414</v>
      </c>
    </row>
    <row r="50" spans="1:6">
      <c r="A50" t="s">
        <v>108</v>
      </c>
      <c r="B50" t="s">
        <v>1601</v>
      </c>
      <c r="C50" t="s">
        <v>1602</v>
      </c>
      <c r="D50" t="s">
        <v>1603</v>
      </c>
      <c r="E50" t="s">
        <v>1604</v>
      </c>
      <c r="F50" t="s">
        <v>1441</v>
      </c>
    </row>
    <row r="51" spans="1:6">
      <c r="A51" t="s">
        <v>108</v>
      </c>
      <c r="B51" t="s">
        <v>1601</v>
      </c>
      <c r="C51" t="s">
        <v>1602</v>
      </c>
      <c r="D51" t="s">
        <v>1603</v>
      </c>
      <c r="E51" t="s">
        <v>1604</v>
      </c>
      <c r="F51" t="s">
        <v>1615</v>
      </c>
    </row>
    <row r="52" spans="1:6">
      <c r="A52" t="s">
        <v>108</v>
      </c>
      <c r="B52" t="s">
        <v>3212</v>
      </c>
      <c r="C52" t="s">
        <v>3213</v>
      </c>
      <c r="D52" t="s">
        <v>3214</v>
      </c>
      <c r="E52" t="s">
        <v>1498</v>
      </c>
      <c r="F52" t="s">
        <v>1479</v>
      </c>
    </row>
    <row r="53" spans="1:6">
      <c r="A53" t="s">
        <v>108</v>
      </c>
      <c r="B53" t="s">
        <v>1484</v>
      </c>
      <c r="C53" t="s">
        <v>1485</v>
      </c>
      <c r="D53" t="s">
        <v>1486</v>
      </c>
      <c r="E53" t="s">
        <v>1487</v>
      </c>
      <c r="F53" t="s">
        <v>1419</v>
      </c>
    </row>
    <row r="54" spans="1:6">
      <c r="A54" t="s">
        <v>108</v>
      </c>
      <c r="B54" t="s">
        <v>2293</v>
      </c>
      <c r="C54" t="s">
        <v>2294</v>
      </c>
      <c r="D54" t="s">
        <v>2295</v>
      </c>
      <c r="E54" t="s">
        <v>1914</v>
      </c>
      <c r="F54" t="s">
        <v>1428</v>
      </c>
    </row>
    <row r="55" spans="1:6">
      <c r="A55" t="s">
        <v>108</v>
      </c>
      <c r="B55" t="s">
        <v>3249</v>
      </c>
      <c r="C55" t="s">
        <v>3250</v>
      </c>
      <c r="D55" t="s">
        <v>2358</v>
      </c>
      <c r="E55" t="s">
        <v>3251</v>
      </c>
      <c r="F55" t="s">
        <v>1419</v>
      </c>
    </row>
    <row r="56" spans="1:6">
      <c r="A56" t="s">
        <v>108</v>
      </c>
      <c r="B56" t="s">
        <v>3056</v>
      </c>
      <c r="C56" t="s">
        <v>3057</v>
      </c>
      <c r="D56" t="s">
        <v>3058</v>
      </c>
      <c r="E56" t="s">
        <v>3059</v>
      </c>
      <c r="F56" t="s">
        <v>1479</v>
      </c>
    </row>
    <row r="57" spans="1:6">
      <c r="A57" t="s">
        <v>108</v>
      </c>
      <c r="B57" t="s">
        <v>3072</v>
      </c>
      <c r="C57" t="s">
        <v>3073</v>
      </c>
      <c r="D57" t="s">
        <v>3074</v>
      </c>
      <c r="E57" t="s">
        <v>1487</v>
      </c>
      <c r="F57" t="s">
        <v>1433</v>
      </c>
    </row>
    <row r="58" spans="1:6">
      <c r="A58" t="s">
        <v>108</v>
      </c>
      <c r="B58" t="s">
        <v>2782</v>
      </c>
      <c r="C58" t="s">
        <v>2783</v>
      </c>
      <c r="D58" t="s">
        <v>2784</v>
      </c>
      <c r="E58" t="s">
        <v>1458</v>
      </c>
      <c r="F58" t="s">
        <v>1419</v>
      </c>
    </row>
    <row r="59" spans="1:6">
      <c r="A59" t="s">
        <v>108</v>
      </c>
      <c r="B59" t="s">
        <v>2092</v>
      </c>
      <c r="C59" t="s">
        <v>2093</v>
      </c>
      <c r="D59" t="s">
        <v>2094</v>
      </c>
      <c r="E59" t="s">
        <v>2095</v>
      </c>
      <c r="F59" t="s">
        <v>1414</v>
      </c>
    </row>
    <row r="60" spans="1:6">
      <c r="A60" t="s">
        <v>108</v>
      </c>
      <c r="B60" t="s">
        <v>2092</v>
      </c>
      <c r="C60" t="s">
        <v>2093</v>
      </c>
      <c r="D60" t="s">
        <v>2094</v>
      </c>
      <c r="E60" t="s">
        <v>2095</v>
      </c>
      <c r="F60" t="s">
        <v>1428</v>
      </c>
    </row>
    <row r="61" spans="1:6">
      <c r="A61" t="s">
        <v>108</v>
      </c>
      <c r="B61" t="s">
        <v>2092</v>
      </c>
      <c r="C61" t="s">
        <v>2093</v>
      </c>
      <c r="D61" t="s">
        <v>2094</v>
      </c>
      <c r="E61" t="s">
        <v>2095</v>
      </c>
      <c r="F61" t="s">
        <v>1448</v>
      </c>
    </row>
    <row r="62" spans="1:6">
      <c r="A62" t="s">
        <v>108</v>
      </c>
      <c r="B62" t="s">
        <v>2290</v>
      </c>
      <c r="C62" t="s">
        <v>2291</v>
      </c>
      <c r="D62" t="s">
        <v>2292</v>
      </c>
      <c r="E62" t="s">
        <v>1914</v>
      </c>
      <c r="F62" t="s">
        <v>1414</v>
      </c>
    </row>
    <row r="63" spans="1:6">
      <c r="A63" t="s">
        <v>108</v>
      </c>
      <c r="B63" t="s">
        <v>2290</v>
      </c>
      <c r="C63" t="s">
        <v>2291</v>
      </c>
      <c r="D63" t="s">
        <v>2292</v>
      </c>
      <c r="E63" t="s">
        <v>1914</v>
      </c>
      <c r="F63" t="s">
        <v>1409</v>
      </c>
    </row>
    <row r="64" spans="1:6">
      <c r="A64" t="s">
        <v>108</v>
      </c>
      <c r="B64" t="s">
        <v>2633</v>
      </c>
      <c r="C64" t="s">
        <v>2634</v>
      </c>
      <c r="D64" t="s">
        <v>2635</v>
      </c>
      <c r="E64" t="s">
        <v>1604</v>
      </c>
      <c r="F64" t="s">
        <v>1414</v>
      </c>
    </row>
    <row r="65" spans="1:6">
      <c r="A65" t="s">
        <v>108</v>
      </c>
      <c r="B65" t="s">
        <v>2633</v>
      </c>
      <c r="C65" t="s">
        <v>2634</v>
      </c>
      <c r="D65" t="s">
        <v>2635</v>
      </c>
      <c r="E65" t="s">
        <v>1604</v>
      </c>
      <c r="F65" t="s">
        <v>1409</v>
      </c>
    </row>
    <row r="66" spans="1:6">
      <c r="A66" t="s">
        <v>108</v>
      </c>
      <c r="B66" t="s">
        <v>2633</v>
      </c>
      <c r="C66" t="s">
        <v>2634</v>
      </c>
      <c r="D66" t="s">
        <v>2635</v>
      </c>
      <c r="E66" t="s">
        <v>1604</v>
      </c>
      <c r="F66" t="s">
        <v>1419</v>
      </c>
    </row>
    <row r="67" spans="1:6">
      <c r="A67" t="s">
        <v>108</v>
      </c>
      <c r="B67" t="s">
        <v>1471</v>
      </c>
      <c r="C67" t="s">
        <v>1472</v>
      </c>
      <c r="D67" t="s">
        <v>1473</v>
      </c>
      <c r="E67" t="s">
        <v>1474</v>
      </c>
      <c r="F67" t="s">
        <v>1441</v>
      </c>
    </row>
    <row r="68" spans="1:6">
      <c r="A68" t="s">
        <v>108</v>
      </c>
      <c r="B68" t="s">
        <v>1471</v>
      </c>
      <c r="C68" t="s">
        <v>1472</v>
      </c>
      <c r="D68" t="s">
        <v>1473</v>
      </c>
      <c r="E68" t="s">
        <v>1474</v>
      </c>
      <c r="F68" t="s">
        <v>1414</v>
      </c>
    </row>
    <row r="69" spans="1:6">
      <c r="A69" t="s">
        <v>108</v>
      </c>
      <c r="B69" t="s">
        <v>1471</v>
      </c>
      <c r="C69" t="s">
        <v>1472</v>
      </c>
      <c r="D69" t="s">
        <v>1473</v>
      </c>
      <c r="E69" t="s">
        <v>1474</v>
      </c>
      <c r="F69" t="s">
        <v>1668</v>
      </c>
    </row>
    <row r="70" spans="1:6">
      <c r="A70" t="s">
        <v>108</v>
      </c>
      <c r="B70" t="s">
        <v>1471</v>
      </c>
      <c r="C70" t="s">
        <v>1472</v>
      </c>
      <c r="D70" t="s">
        <v>1473</v>
      </c>
      <c r="E70" t="s">
        <v>1474</v>
      </c>
      <c r="F70" t="s">
        <v>1615</v>
      </c>
    </row>
    <row r="71" spans="1:6">
      <c r="A71" t="s">
        <v>108</v>
      </c>
      <c r="B71" t="s">
        <v>3142</v>
      </c>
      <c r="C71" t="s">
        <v>3143</v>
      </c>
      <c r="D71" t="s">
        <v>3144</v>
      </c>
      <c r="E71" t="s">
        <v>1914</v>
      </c>
      <c r="F71" t="s">
        <v>1433</v>
      </c>
    </row>
    <row r="72" spans="1:6">
      <c r="A72" t="s">
        <v>108</v>
      </c>
      <c r="B72" t="s">
        <v>2488</v>
      </c>
      <c r="C72" t="s">
        <v>2489</v>
      </c>
      <c r="D72" t="s">
        <v>2490</v>
      </c>
      <c r="E72" t="s">
        <v>1799</v>
      </c>
      <c r="F72" t="s">
        <v>1433</v>
      </c>
    </row>
    <row r="73" spans="1:6">
      <c r="A73" t="s">
        <v>108</v>
      </c>
      <c r="B73" t="s">
        <v>1921</v>
      </c>
      <c r="C73" t="s">
        <v>1922</v>
      </c>
      <c r="D73" t="s">
        <v>1923</v>
      </c>
      <c r="E73" t="s">
        <v>1914</v>
      </c>
      <c r="F73" t="s">
        <v>1428</v>
      </c>
    </row>
    <row r="74" spans="1:6">
      <c r="A74" t="s">
        <v>108</v>
      </c>
      <c r="B74" t="s">
        <v>1921</v>
      </c>
      <c r="C74" t="s">
        <v>1922</v>
      </c>
      <c r="D74" t="s">
        <v>1923</v>
      </c>
      <c r="E74" t="s">
        <v>1914</v>
      </c>
      <c r="F74" t="s">
        <v>1448</v>
      </c>
    </row>
    <row r="75" spans="1:6">
      <c r="A75" t="s">
        <v>108</v>
      </c>
      <c r="B75" t="s">
        <v>1921</v>
      </c>
      <c r="C75" t="s">
        <v>1922</v>
      </c>
      <c r="D75" t="s">
        <v>1923</v>
      </c>
      <c r="E75" t="s">
        <v>1914</v>
      </c>
      <c r="F75" t="s">
        <v>1615</v>
      </c>
    </row>
    <row r="76" spans="1:6">
      <c r="A76" t="s">
        <v>108</v>
      </c>
      <c r="B76" t="s">
        <v>1921</v>
      </c>
      <c r="C76" t="s">
        <v>1922</v>
      </c>
      <c r="D76" t="s">
        <v>1923</v>
      </c>
      <c r="E76" t="s">
        <v>1914</v>
      </c>
      <c r="F76" t="s">
        <v>1668</v>
      </c>
    </row>
    <row r="77" spans="1:6">
      <c r="A77" t="s">
        <v>108</v>
      </c>
      <c r="B77" t="s">
        <v>1921</v>
      </c>
      <c r="C77" t="s">
        <v>1922</v>
      </c>
      <c r="D77" t="s">
        <v>1923</v>
      </c>
      <c r="E77" t="s">
        <v>1914</v>
      </c>
      <c r="F77" t="s">
        <v>1771</v>
      </c>
    </row>
    <row r="78" spans="1:6">
      <c r="A78" t="s">
        <v>108</v>
      </c>
      <c r="B78" t="s">
        <v>1921</v>
      </c>
      <c r="C78" t="s">
        <v>1922</v>
      </c>
      <c r="D78" t="s">
        <v>1923</v>
      </c>
      <c r="E78" t="s">
        <v>1914</v>
      </c>
      <c r="F78" t="s">
        <v>1441</v>
      </c>
    </row>
    <row r="79" spans="1:6">
      <c r="A79" t="s">
        <v>108</v>
      </c>
      <c r="B79" t="s">
        <v>2434</v>
      </c>
      <c r="C79" t="s">
        <v>2435</v>
      </c>
      <c r="D79" t="s">
        <v>2436</v>
      </c>
      <c r="E79" t="s">
        <v>1696</v>
      </c>
      <c r="F79" t="s">
        <v>1433</v>
      </c>
    </row>
    <row r="80" spans="1:6">
      <c r="A80" t="s">
        <v>108</v>
      </c>
      <c r="B80" t="s">
        <v>2089</v>
      </c>
      <c r="C80" t="s">
        <v>2090</v>
      </c>
      <c r="D80" t="s">
        <v>2091</v>
      </c>
      <c r="E80" t="s">
        <v>1672</v>
      </c>
      <c r="F80" t="s">
        <v>1409</v>
      </c>
    </row>
    <row r="81" spans="1:6">
      <c r="A81" t="s">
        <v>108</v>
      </c>
      <c r="B81" t="s">
        <v>2089</v>
      </c>
      <c r="C81" t="s">
        <v>2090</v>
      </c>
      <c r="D81" t="s">
        <v>2091</v>
      </c>
      <c r="E81" t="s">
        <v>1672</v>
      </c>
      <c r="F81" t="s">
        <v>1414</v>
      </c>
    </row>
    <row r="82" spans="1:6">
      <c r="A82" t="s">
        <v>108</v>
      </c>
      <c r="B82" t="s">
        <v>2201</v>
      </c>
      <c r="C82" t="s">
        <v>2202</v>
      </c>
      <c r="D82" t="s">
        <v>2203</v>
      </c>
      <c r="E82" t="s">
        <v>1813</v>
      </c>
      <c r="F82" t="s">
        <v>1414</v>
      </c>
    </row>
    <row r="83" spans="1:6">
      <c r="A83" t="s">
        <v>108</v>
      </c>
      <c r="B83" t="s">
        <v>2201</v>
      </c>
      <c r="C83" t="s">
        <v>2202</v>
      </c>
      <c r="D83" t="s">
        <v>2203</v>
      </c>
      <c r="E83" t="s">
        <v>1813</v>
      </c>
      <c r="F83" t="s">
        <v>1409</v>
      </c>
    </row>
    <row r="84" spans="1:6">
      <c r="A84" t="s">
        <v>108</v>
      </c>
      <c r="B84" t="s">
        <v>2864</v>
      </c>
      <c r="C84" t="s">
        <v>2865</v>
      </c>
      <c r="D84" t="s">
        <v>2866</v>
      </c>
      <c r="E84" t="s">
        <v>1631</v>
      </c>
      <c r="F84" t="s">
        <v>1409</v>
      </c>
    </row>
    <row r="85" spans="1:6">
      <c r="A85" t="s">
        <v>108</v>
      </c>
      <c r="B85" t="s">
        <v>2864</v>
      </c>
      <c r="C85" t="s">
        <v>2865</v>
      </c>
      <c r="D85" t="s">
        <v>2866</v>
      </c>
      <c r="E85" t="s">
        <v>1631</v>
      </c>
      <c r="F85" t="s">
        <v>1414</v>
      </c>
    </row>
    <row r="86" spans="1:6">
      <c r="A86" t="s">
        <v>108</v>
      </c>
      <c r="B86" t="s">
        <v>3096</v>
      </c>
      <c r="C86" t="s">
        <v>3097</v>
      </c>
      <c r="D86" t="s">
        <v>3098</v>
      </c>
      <c r="E86" t="s">
        <v>1017</v>
      </c>
      <c r="F86" t="s">
        <v>1414</v>
      </c>
    </row>
    <row r="87" spans="1:6">
      <c r="A87" t="s">
        <v>108</v>
      </c>
      <c r="B87" t="s">
        <v>3369</v>
      </c>
      <c r="C87" t="s">
        <v>3370</v>
      </c>
      <c r="D87" t="s">
        <v>3371</v>
      </c>
      <c r="E87" t="s">
        <v>1901</v>
      </c>
      <c r="F87" t="s">
        <v>1414</v>
      </c>
    </row>
    <row r="88" spans="1:6">
      <c r="A88" t="s">
        <v>108</v>
      </c>
      <c r="B88" t="s">
        <v>2069</v>
      </c>
      <c r="C88" t="s">
        <v>2070</v>
      </c>
      <c r="D88" t="s">
        <v>2071</v>
      </c>
      <c r="E88" t="s">
        <v>2072</v>
      </c>
      <c r="F88" t="s">
        <v>1428</v>
      </c>
    </row>
    <row r="89" spans="1:6">
      <c r="A89" t="s">
        <v>108</v>
      </c>
      <c r="B89" t="s">
        <v>2275</v>
      </c>
      <c r="C89" t="s">
        <v>2276</v>
      </c>
      <c r="D89" t="s">
        <v>1733</v>
      </c>
      <c r="E89" t="s">
        <v>2277</v>
      </c>
      <c r="F89" t="s">
        <v>1615</v>
      </c>
    </row>
    <row r="90" spans="1:6">
      <c r="A90" t="s">
        <v>108</v>
      </c>
      <c r="B90" t="s">
        <v>2275</v>
      </c>
      <c r="C90" t="s">
        <v>2276</v>
      </c>
      <c r="D90" t="s">
        <v>1733</v>
      </c>
      <c r="E90" t="s">
        <v>2277</v>
      </c>
      <c r="F90" t="s">
        <v>1441</v>
      </c>
    </row>
    <row r="91" spans="1:6">
      <c r="A91" t="s">
        <v>108</v>
      </c>
      <c r="B91" t="s">
        <v>2275</v>
      </c>
      <c r="C91" t="s">
        <v>2276</v>
      </c>
      <c r="D91" t="s">
        <v>1733</v>
      </c>
      <c r="E91" t="s">
        <v>2277</v>
      </c>
      <c r="F91" t="s">
        <v>1771</v>
      </c>
    </row>
    <row r="92" spans="1:6">
      <c r="A92" t="s">
        <v>108</v>
      </c>
      <c r="B92" t="s">
        <v>2275</v>
      </c>
      <c r="C92" t="s">
        <v>2276</v>
      </c>
      <c r="D92" t="s">
        <v>1733</v>
      </c>
      <c r="E92" t="s">
        <v>2277</v>
      </c>
      <c r="F92" t="s">
        <v>1668</v>
      </c>
    </row>
    <row r="93" spans="1:6">
      <c r="A93" t="s">
        <v>108</v>
      </c>
      <c r="B93" t="s">
        <v>2275</v>
      </c>
      <c r="C93" t="s">
        <v>2276</v>
      </c>
      <c r="D93" t="s">
        <v>1733</v>
      </c>
      <c r="E93" t="s">
        <v>2277</v>
      </c>
      <c r="F93" t="s">
        <v>1433</v>
      </c>
    </row>
    <row r="94" spans="1:6">
      <c r="A94" t="s">
        <v>108</v>
      </c>
      <c r="B94" t="s">
        <v>1608</v>
      </c>
      <c r="C94" t="s">
        <v>1609</v>
      </c>
      <c r="D94" t="s">
        <v>1610</v>
      </c>
      <c r="E94" t="s">
        <v>1611</v>
      </c>
      <c r="F94" t="s">
        <v>1428</v>
      </c>
    </row>
    <row r="95" spans="1:6">
      <c r="A95" t="s">
        <v>108</v>
      </c>
      <c r="B95" t="s">
        <v>1608</v>
      </c>
      <c r="C95" t="s">
        <v>1609</v>
      </c>
      <c r="D95" t="s">
        <v>1610</v>
      </c>
      <c r="E95" t="s">
        <v>1611</v>
      </c>
      <c r="F95" t="s">
        <v>1448</v>
      </c>
    </row>
    <row r="96" spans="1:6">
      <c r="A96" t="s">
        <v>108</v>
      </c>
      <c r="B96" t="s">
        <v>1608</v>
      </c>
      <c r="C96" t="s">
        <v>1609</v>
      </c>
      <c r="D96" t="s">
        <v>1610</v>
      </c>
      <c r="E96" t="s">
        <v>1611</v>
      </c>
      <c r="F96" t="s">
        <v>1414</v>
      </c>
    </row>
    <row r="97" spans="1:6">
      <c r="A97" t="s">
        <v>108</v>
      </c>
      <c r="B97" t="s">
        <v>2852</v>
      </c>
      <c r="C97" t="s">
        <v>2853</v>
      </c>
      <c r="D97" t="s">
        <v>2854</v>
      </c>
      <c r="E97" t="s">
        <v>2589</v>
      </c>
      <c r="F97" t="s">
        <v>1419</v>
      </c>
    </row>
    <row r="98" spans="1:6">
      <c r="A98" t="s">
        <v>108</v>
      </c>
      <c r="B98" t="s">
        <v>2396</v>
      </c>
      <c r="C98" t="s">
        <v>2397</v>
      </c>
      <c r="D98" t="s">
        <v>2398</v>
      </c>
      <c r="E98" t="s">
        <v>1631</v>
      </c>
      <c r="F98" t="s">
        <v>1428</v>
      </c>
    </row>
    <row r="99" spans="1:6">
      <c r="A99" t="s">
        <v>108</v>
      </c>
      <c r="B99" t="s">
        <v>2396</v>
      </c>
      <c r="C99" t="s">
        <v>2397</v>
      </c>
      <c r="D99" t="s">
        <v>2398</v>
      </c>
      <c r="E99" t="s">
        <v>1631</v>
      </c>
      <c r="F99" t="s">
        <v>1448</v>
      </c>
    </row>
    <row r="100" spans="1:6">
      <c r="A100" t="s">
        <v>108</v>
      </c>
      <c r="B100" t="s">
        <v>2619</v>
      </c>
      <c r="C100" t="s">
        <v>2620</v>
      </c>
      <c r="D100" t="s">
        <v>1412</v>
      </c>
      <c r="E100" t="s">
        <v>1556</v>
      </c>
      <c r="F100" t="s">
        <v>1433</v>
      </c>
    </row>
    <row r="101" spans="1:6">
      <c r="A101" t="s">
        <v>108</v>
      </c>
      <c r="B101" t="s">
        <v>3530</v>
      </c>
      <c r="C101" t="s">
        <v>3531</v>
      </c>
      <c r="D101" t="s">
        <v>1666</v>
      </c>
      <c r="E101" t="s">
        <v>2274</v>
      </c>
      <c r="F101" t="s">
        <v>1441</v>
      </c>
    </row>
    <row r="102" spans="1:6">
      <c r="A102" t="s">
        <v>108</v>
      </c>
      <c r="B102" t="s">
        <v>3530</v>
      </c>
      <c r="C102" t="s">
        <v>3531</v>
      </c>
      <c r="D102" t="s">
        <v>1666</v>
      </c>
      <c r="E102" t="s">
        <v>2274</v>
      </c>
      <c r="F102" t="s">
        <v>1615</v>
      </c>
    </row>
    <row r="103" spans="1:6">
      <c r="A103" t="s">
        <v>108</v>
      </c>
      <c r="B103" t="s">
        <v>2360</v>
      </c>
      <c r="C103" t="s">
        <v>2361</v>
      </c>
      <c r="D103" t="s">
        <v>2362</v>
      </c>
      <c r="E103" t="s">
        <v>1487</v>
      </c>
      <c r="F103" t="s">
        <v>1409</v>
      </c>
    </row>
    <row r="104" spans="1:6">
      <c r="A104" t="s">
        <v>108</v>
      </c>
      <c r="B104" t="s">
        <v>2360</v>
      </c>
      <c r="C104" t="s">
        <v>2361</v>
      </c>
      <c r="D104" t="s">
        <v>2362</v>
      </c>
      <c r="E104" t="s">
        <v>1487</v>
      </c>
      <c r="F104" t="s">
        <v>1414</v>
      </c>
    </row>
    <row r="105" spans="1:6">
      <c r="A105" t="s">
        <v>108</v>
      </c>
      <c r="B105" t="s">
        <v>1437</v>
      </c>
      <c r="C105" t="s">
        <v>1438</v>
      </c>
      <c r="D105" t="s">
        <v>1439</v>
      </c>
      <c r="E105" t="s">
        <v>1440</v>
      </c>
      <c r="F105" t="s">
        <v>1441</v>
      </c>
    </row>
    <row r="106" spans="1:6">
      <c r="A106" t="s">
        <v>108</v>
      </c>
      <c r="B106" t="s">
        <v>1437</v>
      </c>
      <c r="C106" t="s">
        <v>1438</v>
      </c>
      <c r="D106" t="s">
        <v>1439</v>
      </c>
      <c r="E106" t="s">
        <v>1440</v>
      </c>
      <c r="F106" t="s">
        <v>1615</v>
      </c>
    </row>
    <row r="107" spans="1:6">
      <c r="A107" t="s">
        <v>108</v>
      </c>
      <c r="B107" t="s">
        <v>1437</v>
      </c>
      <c r="C107" t="s">
        <v>1438</v>
      </c>
      <c r="D107" t="s">
        <v>1439</v>
      </c>
      <c r="E107" t="s">
        <v>1440</v>
      </c>
      <c r="F107" t="s">
        <v>1448</v>
      </c>
    </row>
    <row r="108" spans="1:6">
      <c r="A108" t="s">
        <v>108</v>
      </c>
      <c r="B108" t="s">
        <v>1437</v>
      </c>
      <c r="C108" t="s">
        <v>1438</v>
      </c>
      <c r="D108" t="s">
        <v>1439</v>
      </c>
      <c r="E108" t="s">
        <v>1440</v>
      </c>
      <c r="F108" t="s">
        <v>1428</v>
      </c>
    </row>
    <row r="109" spans="1:6">
      <c r="A109" t="s">
        <v>108</v>
      </c>
      <c r="B109" t="s">
        <v>1437</v>
      </c>
      <c r="C109" t="s">
        <v>1438</v>
      </c>
      <c r="D109" t="s">
        <v>1439</v>
      </c>
      <c r="E109" t="s">
        <v>1440</v>
      </c>
      <c r="F109" t="s">
        <v>1414</v>
      </c>
    </row>
    <row r="110" spans="1:6">
      <c r="A110" t="s">
        <v>108</v>
      </c>
      <c r="B110" t="s">
        <v>1437</v>
      </c>
      <c r="C110" t="s">
        <v>1438</v>
      </c>
      <c r="D110" t="s">
        <v>1439</v>
      </c>
      <c r="E110" t="s">
        <v>1440</v>
      </c>
      <c r="F110" t="s">
        <v>1668</v>
      </c>
    </row>
    <row r="111" spans="1:6">
      <c r="A111" t="s">
        <v>108</v>
      </c>
      <c r="B111" t="s">
        <v>1463</v>
      </c>
      <c r="C111" t="s">
        <v>1464</v>
      </c>
      <c r="D111" t="s">
        <v>1465</v>
      </c>
      <c r="E111" t="s">
        <v>1466</v>
      </c>
      <c r="F111" t="s">
        <v>1414</v>
      </c>
    </row>
    <row r="112" spans="1:6">
      <c r="A112" t="s">
        <v>108</v>
      </c>
      <c r="B112" t="s">
        <v>1463</v>
      </c>
      <c r="C112" t="s">
        <v>1464</v>
      </c>
      <c r="D112" t="s">
        <v>1465</v>
      </c>
      <c r="E112" t="s">
        <v>1466</v>
      </c>
      <c r="F112" t="s">
        <v>1409</v>
      </c>
    </row>
    <row r="113" spans="1:6">
      <c r="A113" t="s">
        <v>108</v>
      </c>
      <c r="B113" t="s">
        <v>2207</v>
      </c>
      <c r="C113" t="s">
        <v>2208</v>
      </c>
      <c r="D113" t="s">
        <v>2209</v>
      </c>
      <c r="E113" t="s">
        <v>1828</v>
      </c>
      <c r="F113" t="s">
        <v>1448</v>
      </c>
    </row>
    <row r="114" spans="1:6">
      <c r="A114" t="s">
        <v>108</v>
      </c>
      <c r="B114" t="s">
        <v>2207</v>
      </c>
      <c r="C114" t="s">
        <v>2208</v>
      </c>
      <c r="D114" t="s">
        <v>2209</v>
      </c>
      <c r="E114" t="s">
        <v>1828</v>
      </c>
      <c r="F114" t="s">
        <v>1428</v>
      </c>
    </row>
    <row r="115" spans="1:6">
      <c r="A115" t="s">
        <v>108</v>
      </c>
      <c r="B115" t="s">
        <v>2213</v>
      </c>
      <c r="C115" t="s">
        <v>2214</v>
      </c>
      <c r="D115" t="s">
        <v>2215</v>
      </c>
      <c r="E115" t="s">
        <v>2216</v>
      </c>
      <c r="F115" t="s">
        <v>1448</v>
      </c>
    </row>
    <row r="116" spans="1:6">
      <c r="A116" t="s">
        <v>108</v>
      </c>
      <c r="B116" t="s">
        <v>2213</v>
      </c>
      <c r="C116" t="s">
        <v>2214</v>
      </c>
      <c r="D116" t="s">
        <v>2215</v>
      </c>
      <c r="E116" t="s">
        <v>2216</v>
      </c>
      <c r="F116" t="s">
        <v>1428</v>
      </c>
    </row>
    <row r="117" spans="1:6">
      <c r="A117" t="s">
        <v>108</v>
      </c>
      <c r="B117" t="s">
        <v>2776</v>
      </c>
      <c r="C117" t="s">
        <v>2777</v>
      </c>
      <c r="D117" t="s">
        <v>2778</v>
      </c>
      <c r="E117" t="s">
        <v>1440</v>
      </c>
      <c r="F117" t="s">
        <v>1433</v>
      </c>
    </row>
    <row r="118" spans="1:6">
      <c r="A118" t="s">
        <v>108</v>
      </c>
      <c r="B118" t="s">
        <v>1429</v>
      </c>
      <c r="C118" t="s">
        <v>1430</v>
      </c>
      <c r="D118" t="s">
        <v>1431</v>
      </c>
      <c r="E118" t="s">
        <v>1432</v>
      </c>
      <c r="F118" t="s">
        <v>1433</v>
      </c>
    </row>
    <row r="119" spans="1:6">
      <c r="A119" t="s">
        <v>108</v>
      </c>
      <c r="B119" t="s">
        <v>1429</v>
      </c>
      <c r="C119" t="s">
        <v>1430</v>
      </c>
      <c r="D119" t="s">
        <v>1431</v>
      </c>
      <c r="E119" t="s">
        <v>1432</v>
      </c>
      <c r="F119" t="s">
        <v>1428</v>
      </c>
    </row>
    <row r="120" spans="1:6">
      <c r="A120" t="s">
        <v>108</v>
      </c>
      <c r="B120" t="s">
        <v>1429</v>
      </c>
      <c r="C120" t="s">
        <v>1430</v>
      </c>
      <c r="D120" t="s">
        <v>1431</v>
      </c>
      <c r="E120" t="s">
        <v>1432</v>
      </c>
      <c r="F120" t="s">
        <v>1409</v>
      </c>
    </row>
    <row r="121" spans="1:6">
      <c r="A121" t="s">
        <v>108</v>
      </c>
      <c r="B121" t="s">
        <v>1429</v>
      </c>
      <c r="C121" t="s">
        <v>1430</v>
      </c>
      <c r="D121" t="s">
        <v>1431</v>
      </c>
      <c r="E121" t="s">
        <v>1432</v>
      </c>
      <c r="F121" t="s">
        <v>1414</v>
      </c>
    </row>
    <row r="122" spans="1:6">
      <c r="A122" t="s">
        <v>108</v>
      </c>
      <c r="B122" t="s">
        <v>1442</v>
      </c>
      <c r="C122" t="s">
        <v>1443</v>
      </c>
      <c r="D122" t="s">
        <v>1444</v>
      </c>
      <c r="E122" t="s">
        <v>1440</v>
      </c>
      <c r="F122" t="s">
        <v>1433</v>
      </c>
    </row>
    <row r="123" spans="1:6">
      <c r="A123" t="s">
        <v>108</v>
      </c>
      <c r="B123" t="s">
        <v>2083</v>
      </c>
      <c r="C123" t="s">
        <v>2084</v>
      </c>
      <c r="D123" t="s">
        <v>1618</v>
      </c>
      <c r="E123" t="s">
        <v>2085</v>
      </c>
      <c r="F123" t="s">
        <v>1409</v>
      </c>
    </row>
    <row r="124" spans="1:6">
      <c r="A124" t="s">
        <v>108</v>
      </c>
      <c r="B124" t="s">
        <v>2083</v>
      </c>
      <c r="C124" t="s">
        <v>2084</v>
      </c>
      <c r="D124" t="s">
        <v>1618</v>
      </c>
      <c r="E124" t="s">
        <v>2085</v>
      </c>
      <c r="F124" t="s">
        <v>1433</v>
      </c>
    </row>
    <row r="125" spans="1:6">
      <c r="A125" t="s">
        <v>108</v>
      </c>
      <c r="B125" t="s">
        <v>2083</v>
      </c>
      <c r="C125" t="s">
        <v>2084</v>
      </c>
      <c r="D125" t="s">
        <v>1618</v>
      </c>
      <c r="E125" t="s">
        <v>2085</v>
      </c>
      <c r="F125" t="s">
        <v>1414</v>
      </c>
    </row>
    <row r="126" spans="1:6">
      <c r="A126" t="s">
        <v>108</v>
      </c>
      <c r="B126" t="s">
        <v>2313</v>
      </c>
      <c r="C126" t="s">
        <v>2314</v>
      </c>
      <c r="D126" t="s">
        <v>2315</v>
      </c>
      <c r="E126" t="s">
        <v>1427</v>
      </c>
      <c r="F126" t="s">
        <v>1409</v>
      </c>
    </row>
    <row r="127" spans="1:6">
      <c r="A127" t="s">
        <v>108</v>
      </c>
      <c r="B127" t="s">
        <v>2313</v>
      </c>
      <c r="C127" t="s">
        <v>2314</v>
      </c>
      <c r="D127" t="s">
        <v>2315</v>
      </c>
      <c r="E127" t="s">
        <v>1427</v>
      </c>
      <c r="F127" t="s">
        <v>1414</v>
      </c>
    </row>
    <row r="128" spans="1:6">
      <c r="A128" t="s">
        <v>108</v>
      </c>
      <c r="B128" t="s">
        <v>3474</v>
      </c>
      <c r="C128" t="s">
        <v>3475</v>
      </c>
      <c r="D128" t="s">
        <v>3476</v>
      </c>
      <c r="E128" t="s">
        <v>1763</v>
      </c>
      <c r="F128" t="s">
        <v>1428</v>
      </c>
    </row>
    <row r="129" spans="1:6">
      <c r="A129" t="s">
        <v>108</v>
      </c>
      <c r="B129" t="s">
        <v>2818</v>
      </c>
      <c r="C129" t="s">
        <v>2819</v>
      </c>
      <c r="D129" t="s">
        <v>2820</v>
      </c>
      <c r="E129" t="s">
        <v>2821</v>
      </c>
      <c r="F129" t="s">
        <v>1414</v>
      </c>
    </row>
    <row r="130" spans="1:6">
      <c r="A130" t="s">
        <v>108</v>
      </c>
      <c r="B130" t="s">
        <v>3209</v>
      </c>
      <c r="C130" t="s">
        <v>3210</v>
      </c>
      <c r="D130" t="s">
        <v>3211</v>
      </c>
      <c r="E130" t="s">
        <v>1408</v>
      </c>
      <c r="F130" t="s">
        <v>1414</v>
      </c>
    </row>
    <row r="131" spans="1:6">
      <c r="A131" t="s">
        <v>108</v>
      </c>
      <c r="B131" t="s">
        <v>1502</v>
      </c>
      <c r="C131" t="s">
        <v>1503</v>
      </c>
      <c r="D131" t="s">
        <v>1504</v>
      </c>
      <c r="E131" t="s">
        <v>1491</v>
      </c>
      <c r="F131" t="s">
        <v>1428</v>
      </c>
    </row>
    <row r="132" spans="1:6">
      <c r="A132" t="s">
        <v>108</v>
      </c>
      <c r="B132" t="s">
        <v>1502</v>
      </c>
      <c r="C132" t="s">
        <v>1503</v>
      </c>
      <c r="D132" t="s">
        <v>1504</v>
      </c>
      <c r="E132" t="s">
        <v>1491</v>
      </c>
      <c r="F132" t="s">
        <v>1448</v>
      </c>
    </row>
    <row r="133" spans="1:6">
      <c r="A133" t="s">
        <v>108</v>
      </c>
      <c r="B133" t="s">
        <v>2054</v>
      </c>
      <c r="C133" t="s">
        <v>2055</v>
      </c>
      <c r="D133" t="s">
        <v>1465</v>
      </c>
      <c r="E133" t="s">
        <v>2056</v>
      </c>
      <c r="F133" t="s">
        <v>1414</v>
      </c>
    </row>
    <row r="134" spans="1:6">
      <c r="A134" t="s">
        <v>108</v>
      </c>
      <c r="B134" t="s">
        <v>2054</v>
      </c>
      <c r="C134" t="s">
        <v>2055</v>
      </c>
      <c r="D134" t="s">
        <v>1465</v>
      </c>
      <c r="E134" t="s">
        <v>2056</v>
      </c>
      <c r="F134" t="s">
        <v>1409</v>
      </c>
    </row>
    <row r="135" spans="1:6">
      <c r="A135" t="s">
        <v>108</v>
      </c>
      <c r="B135" t="s">
        <v>1677</v>
      </c>
      <c r="C135" t="s">
        <v>1678</v>
      </c>
      <c r="D135" t="s">
        <v>1679</v>
      </c>
      <c r="E135" t="s">
        <v>1680</v>
      </c>
      <c r="F135" t="s">
        <v>1409</v>
      </c>
    </row>
    <row r="136" spans="1:6">
      <c r="A136" t="s">
        <v>108</v>
      </c>
      <c r="B136" t="s">
        <v>1677</v>
      </c>
      <c r="C136" t="s">
        <v>1678</v>
      </c>
      <c r="D136" t="s">
        <v>1679</v>
      </c>
      <c r="E136" t="s">
        <v>1680</v>
      </c>
      <c r="F136" t="s">
        <v>1414</v>
      </c>
    </row>
    <row r="137" spans="1:6">
      <c r="A137" t="s">
        <v>108</v>
      </c>
      <c r="B137" t="s">
        <v>1937</v>
      </c>
      <c r="C137" t="s">
        <v>1938</v>
      </c>
      <c r="D137" t="s">
        <v>1939</v>
      </c>
      <c r="E137" t="s">
        <v>1408</v>
      </c>
      <c r="F137" t="s">
        <v>1414</v>
      </c>
    </row>
    <row r="138" spans="1:6">
      <c r="A138" t="s">
        <v>108</v>
      </c>
      <c r="B138" t="s">
        <v>1937</v>
      </c>
      <c r="C138" t="s">
        <v>1938</v>
      </c>
      <c r="D138" t="s">
        <v>1939</v>
      </c>
      <c r="E138" t="s">
        <v>1408</v>
      </c>
      <c r="F138" t="s">
        <v>1428</v>
      </c>
    </row>
    <row r="139" spans="1:6">
      <c r="A139" t="s">
        <v>108</v>
      </c>
      <c r="B139" t="s">
        <v>1624</v>
      </c>
      <c r="C139" t="s">
        <v>1625</v>
      </c>
      <c r="D139" t="s">
        <v>1626</v>
      </c>
      <c r="E139" t="s">
        <v>1627</v>
      </c>
      <c r="F139" t="s">
        <v>1448</v>
      </c>
    </row>
    <row r="140" spans="1:6">
      <c r="A140" t="s">
        <v>108</v>
      </c>
      <c r="B140" t="s">
        <v>1624</v>
      </c>
      <c r="C140" t="s">
        <v>1625</v>
      </c>
      <c r="D140" t="s">
        <v>1626</v>
      </c>
      <c r="E140" t="s">
        <v>1627</v>
      </c>
      <c r="F140" t="s">
        <v>1428</v>
      </c>
    </row>
    <row r="141" spans="1:6">
      <c r="A141" t="s">
        <v>108</v>
      </c>
      <c r="B141" t="s">
        <v>2322</v>
      </c>
      <c r="C141" t="s">
        <v>2323</v>
      </c>
      <c r="D141" t="s">
        <v>2324</v>
      </c>
      <c r="E141" t="s">
        <v>1458</v>
      </c>
      <c r="F141" t="s">
        <v>1428</v>
      </c>
    </row>
    <row r="142" spans="1:6">
      <c r="A142" t="s">
        <v>108</v>
      </c>
      <c r="B142" t="s">
        <v>2322</v>
      </c>
      <c r="C142" t="s">
        <v>2323</v>
      </c>
      <c r="D142" t="s">
        <v>2324</v>
      </c>
      <c r="E142" t="s">
        <v>1458</v>
      </c>
      <c r="F142" t="s">
        <v>1448</v>
      </c>
    </row>
    <row r="143" spans="1:6">
      <c r="A143" t="s">
        <v>108</v>
      </c>
      <c r="B143" t="s">
        <v>3433</v>
      </c>
      <c r="C143" t="s">
        <v>3434</v>
      </c>
      <c r="D143" t="s">
        <v>3435</v>
      </c>
      <c r="E143" t="s">
        <v>1631</v>
      </c>
      <c r="F143" t="s">
        <v>1573</v>
      </c>
    </row>
    <row r="144" spans="1:6">
      <c r="A144" t="s">
        <v>108</v>
      </c>
      <c r="B144" t="s">
        <v>2577</v>
      </c>
      <c r="C144" t="s">
        <v>2578</v>
      </c>
      <c r="D144" t="s">
        <v>2579</v>
      </c>
      <c r="E144" t="s">
        <v>1470</v>
      </c>
      <c r="F144" t="s">
        <v>1414</v>
      </c>
    </row>
    <row r="145" spans="1:6">
      <c r="A145" t="s">
        <v>108</v>
      </c>
      <c r="B145" t="s">
        <v>1928</v>
      </c>
      <c r="C145" t="s">
        <v>1929</v>
      </c>
      <c r="D145" t="s">
        <v>1930</v>
      </c>
      <c r="E145" t="s">
        <v>1408</v>
      </c>
      <c r="F145" t="s">
        <v>1433</v>
      </c>
    </row>
    <row r="146" spans="1:6">
      <c r="A146" t="s">
        <v>108</v>
      </c>
      <c r="B146" t="s">
        <v>2032</v>
      </c>
      <c r="C146" t="s">
        <v>2033</v>
      </c>
      <c r="D146" t="s">
        <v>2034</v>
      </c>
      <c r="E146" t="s">
        <v>1604</v>
      </c>
      <c r="F146" t="s">
        <v>1433</v>
      </c>
    </row>
    <row r="147" spans="1:6">
      <c r="A147" t="s">
        <v>108</v>
      </c>
      <c r="B147" t="s">
        <v>2032</v>
      </c>
      <c r="C147" t="s">
        <v>2033</v>
      </c>
      <c r="D147" t="s">
        <v>2034</v>
      </c>
      <c r="E147" t="s">
        <v>1604</v>
      </c>
      <c r="F147" t="s">
        <v>1414</v>
      </c>
    </row>
    <row r="148" spans="1:6">
      <c r="A148" t="s">
        <v>108</v>
      </c>
      <c r="B148" t="s">
        <v>1517</v>
      </c>
      <c r="C148" t="s">
        <v>1518</v>
      </c>
      <c r="D148" t="s">
        <v>1519</v>
      </c>
      <c r="E148" t="s">
        <v>1487</v>
      </c>
      <c r="F148" t="s">
        <v>1414</v>
      </c>
    </row>
    <row r="149" spans="1:6">
      <c r="A149" t="s">
        <v>108</v>
      </c>
      <c r="B149" t="s">
        <v>2670</v>
      </c>
      <c r="C149" t="s">
        <v>2671</v>
      </c>
      <c r="D149" t="s">
        <v>2672</v>
      </c>
      <c r="E149" t="s">
        <v>1545</v>
      </c>
      <c r="F149" t="s">
        <v>1419</v>
      </c>
    </row>
    <row r="150" spans="1:6">
      <c r="A150" t="s">
        <v>108</v>
      </c>
      <c r="B150" t="s">
        <v>2455</v>
      </c>
      <c r="C150" t="s">
        <v>2456</v>
      </c>
      <c r="D150" t="s">
        <v>2457</v>
      </c>
      <c r="E150" t="s">
        <v>1611</v>
      </c>
      <c r="F150" t="s">
        <v>1414</v>
      </c>
    </row>
    <row r="151" spans="1:6">
      <c r="A151" t="s">
        <v>108</v>
      </c>
      <c r="B151" t="s">
        <v>2455</v>
      </c>
      <c r="C151" t="s">
        <v>2456</v>
      </c>
      <c r="D151" t="s">
        <v>2457</v>
      </c>
      <c r="E151" t="s">
        <v>1611</v>
      </c>
      <c r="F151" t="s">
        <v>1433</v>
      </c>
    </row>
    <row r="152" spans="1:6">
      <c r="A152" t="s">
        <v>108</v>
      </c>
      <c r="B152" t="s">
        <v>3230</v>
      </c>
      <c r="C152" t="s">
        <v>3231</v>
      </c>
      <c r="D152" t="s">
        <v>3232</v>
      </c>
      <c r="E152" t="s">
        <v>1440</v>
      </c>
      <c r="F152" t="s">
        <v>1441</v>
      </c>
    </row>
    <row r="153" spans="1:6">
      <c r="A153" t="s">
        <v>108</v>
      </c>
      <c r="B153" t="s">
        <v>3230</v>
      </c>
      <c r="C153" t="s">
        <v>3231</v>
      </c>
      <c r="D153" t="s">
        <v>3232</v>
      </c>
      <c r="E153" t="s">
        <v>1440</v>
      </c>
      <c r="F153" t="s">
        <v>1615</v>
      </c>
    </row>
    <row r="154" spans="1:6">
      <c r="A154" t="s">
        <v>108</v>
      </c>
      <c r="B154" t="s">
        <v>2168</v>
      </c>
      <c r="C154" t="s">
        <v>2169</v>
      </c>
      <c r="D154" t="s">
        <v>2170</v>
      </c>
      <c r="E154" t="s">
        <v>2164</v>
      </c>
      <c r="F154" t="s">
        <v>1428</v>
      </c>
    </row>
    <row r="155" spans="1:6">
      <c r="A155" t="s">
        <v>108</v>
      </c>
      <c r="B155" t="s">
        <v>1495</v>
      </c>
      <c r="C155" t="s">
        <v>1496</v>
      </c>
      <c r="D155" t="s">
        <v>1497</v>
      </c>
      <c r="E155" t="s">
        <v>1498</v>
      </c>
      <c r="F155" t="s">
        <v>1409</v>
      </c>
    </row>
    <row r="156" spans="1:6">
      <c r="A156" t="s">
        <v>108</v>
      </c>
      <c r="B156" t="s">
        <v>1495</v>
      </c>
      <c r="C156" t="s">
        <v>1496</v>
      </c>
      <c r="D156" t="s">
        <v>1497</v>
      </c>
      <c r="E156" t="s">
        <v>1498</v>
      </c>
      <c r="F156" t="s">
        <v>1414</v>
      </c>
    </row>
    <row r="157" spans="1:6">
      <c r="A157" t="s">
        <v>108</v>
      </c>
      <c r="B157" t="s">
        <v>1792</v>
      </c>
      <c r="C157" t="s">
        <v>1793</v>
      </c>
      <c r="D157" t="s">
        <v>1794</v>
      </c>
      <c r="E157" t="s">
        <v>1795</v>
      </c>
      <c r="F157" t="s">
        <v>1414</v>
      </c>
    </row>
    <row r="158" spans="1:6">
      <c r="A158" t="s">
        <v>108</v>
      </c>
      <c r="B158" t="s">
        <v>1982</v>
      </c>
      <c r="C158" t="s">
        <v>1983</v>
      </c>
      <c r="D158" t="s">
        <v>1984</v>
      </c>
      <c r="E158" t="s">
        <v>1483</v>
      </c>
      <c r="F158" t="s">
        <v>1414</v>
      </c>
    </row>
    <row r="159" spans="1:6">
      <c r="A159" t="s">
        <v>108</v>
      </c>
      <c r="B159" t="s">
        <v>2096</v>
      </c>
      <c r="C159" t="s">
        <v>2097</v>
      </c>
      <c r="D159" t="s">
        <v>2098</v>
      </c>
      <c r="E159" t="s">
        <v>1680</v>
      </c>
      <c r="F159" t="s">
        <v>1414</v>
      </c>
    </row>
    <row r="160" spans="1:6">
      <c r="A160" t="s">
        <v>108</v>
      </c>
      <c r="B160" t="s">
        <v>2470</v>
      </c>
      <c r="C160" t="s">
        <v>2471</v>
      </c>
      <c r="D160" t="s">
        <v>2472</v>
      </c>
      <c r="E160" t="s">
        <v>1742</v>
      </c>
      <c r="F160" t="s">
        <v>1433</v>
      </c>
    </row>
    <row r="161" spans="1:6">
      <c r="A161" t="s">
        <v>108</v>
      </c>
      <c r="B161" t="s">
        <v>2406</v>
      </c>
      <c r="C161" t="s">
        <v>2407</v>
      </c>
      <c r="D161" t="s">
        <v>2408</v>
      </c>
      <c r="E161" t="s">
        <v>1650</v>
      </c>
      <c r="F161" t="s">
        <v>1409</v>
      </c>
    </row>
    <row r="162" spans="1:6">
      <c r="A162" t="s">
        <v>108</v>
      </c>
      <c r="B162" t="s">
        <v>2406</v>
      </c>
      <c r="C162" t="s">
        <v>2407</v>
      </c>
      <c r="D162" t="s">
        <v>2408</v>
      </c>
      <c r="E162" t="s">
        <v>1650</v>
      </c>
      <c r="F162" t="s">
        <v>1414</v>
      </c>
    </row>
    <row r="163" spans="1:6">
      <c r="A163" t="s">
        <v>108</v>
      </c>
      <c r="B163" t="s">
        <v>2443</v>
      </c>
      <c r="C163" t="s">
        <v>2444</v>
      </c>
      <c r="D163" t="s">
        <v>2445</v>
      </c>
      <c r="E163" t="s">
        <v>1707</v>
      </c>
      <c r="F163" t="s">
        <v>1409</v>
      </c>
    </row>
    <row r="164" spans="1:6">
      <c r="A164" t="s">
        <v>108</v>
      </c>
      <c r="B164" t="s">
        <v>2443</v>
      </c>
      <c r="C164" t="s">
        <v>2444</v>
      </c>
      <c r="D164" t="s">
        <v>2445</v>
      </c>
      <c r="E164" t="s">
        <v>1707</v>
      </c>
      <c r="F164" t="s">
        <v>1414</v>
      </c>
    </row>
    <row r="165" spans="1:6">
      <c r="A165" t="s">
        <v>108</v>
      </c>
      <c r="B165" t="s">
        <v>1757</v>
      </c>
      <c r="C165" t="s">
        <v>1758</v>
      </c>
      <c r="D165" t="s">
        <v>1759</v>
      </c>
      <c r="E165" t="s">
        <v>1750</v>
      </c>
      <c r="F165" t="s">
        <v>1441</v>
      </c>
    </row>
    <row r="166" spans="1:6">
      <c r="A166" t="s">
        <v>108</v>
      </c>
      <c r="B166" t="s">
        <v>1757</v>
      </c>
      <c r="C166" t="s">
        <v>1758</v>
      </c>
      <c r="D166" t="s">
        <v>1759</v>
      </c>
      <c r="E166" t="s">
        <v>1750</v>
      </c>
      <c r="F166" t="s">
        <v>1615</v>
      </c>
    </row>
    <row r="167" spans="1:6">
      <c r="A167" t="s">
        <v>108</v>
      </c>
      <c r="B167" t="s">
        <v>1883</v>
      </c>
      <c r="C167" t="s">
        <v>1884</v>
      </c>
      <c r="D167" t="s">
        <v>1885</v>
      </c>
      <c r="E167" t="s">
        <v>1886</v>
      </c>
      <c r="F167" t="s">
        <v>1441</v>
      </c>
    </row>
    <row r="168" spans="1:6">
      <c r="A168" t="s">
        <v>108</v>
      </c>
      <c r="B168" t="s">
        <v>1883</v>
      </c>
      <c r="C168" t="s">
        <v>1884</v>
      </c>
      <c r="D168" t="s">
        <v>1885</v>
      </c>
      <c r="E168" t="s">
        <v>1886</v>
      </c>
      <c r="F168" t="s">
        <v>1615</v>
      </c>
    </row>
    <row r="169" spans="1:6">
      <c r="A169" t="s">
        <v>108</v>
      </c>
      <c r="B169" t="s">
        <v>1883</v>
      </c>
      <c r="C169" t="s">
        <v>1884</v>
      </c>
      <c r="D169" t="s">
        <v>1885</v>
      </c>
      <c r="E169" t="s">
        <v>1886</v>
      </c>
      <c r="F169" t="s">
        <v>1428</v>
      </c>
    </row>
    <row r="170" spans="1:6">
      <c r="A170" t="s">
        <v>108</v>
      </c>
      <c r="B170" t="s">
        <v>3524</v>
      </c>
      <c r="C170" t="s">
        <v>3525</v>
      </c>
      <c r="D170" t="s">
        <v>3526</v>
      </c>
      <c r="E170" t="s">
        <v>1871</v>
      </c>
      <c r="F170" t="s">
        <v>1428</v>
      </c>
    </row>
    <row r="171" spans="1:6">
      <c r="A171" t="s">
        <v>108</v>
      </c>
      <c r="B171" t="s">
        <v>2238</v>
      </c>
      <c r="C171" t="s">
        <v>2239</v>
      </c>
      <c r="D171" t="s">
        <v>2240</v>
      </c>
      <c r="E171" t="s">
        <v>1861</v>
      </c>
      <c r="F171" t="s">
        <v>1433</v>
      </c>
    </row>
    <row r="172" spans="1:6">
      <c r="A172" t="s">
        <v>108</v>
      </c>
      <c r="B172" t="s">
        <v>2238</v>
      </c>
      <c r="C172" t="s">
        <v>2239</v>
      </c>
      <c r="D172" t="s">
        <v>2240</v>
      </c>
      <c r="E172" t="s">
        <v>1861</v>
      </c>
      <c r="F172" t="s">
        <v>1668</v>
      </c>
    </row>
    <row r="173" spans="1:6">
      <c r="A173" t="s">
        <v>108</v>
      </c>
      <c r="B173" t="s">
        <v>2238</v>
      </c>
      <c r="C173" t="s">
        <v>2239</v>
      </c>
      <c r="D173" t="s">
        <v>2240</v>
      </c>
      <c r="E173" t="s">
        <v>1861</v>
      </c>
      <c r="F173" t="s">
        <v>1441</v>
      </c>
    </row>
    <row r="174" spans="1:6">
      <c r="A174" t="s">
        <v>108</v>
      </c>
      <c r="B174" t="s">
        <v>2238</v>
      </c>
      <c r="C174" t="s">
        <v>2239</v>
      </c>
      <c r="D174" t="s">
        <v>2240</v>
      </c>
      <c r="E174" t="s">
        <v>1861</v>
      </c>
      <c r="F174" t="s">
        <v>1615</v>
      </c>
    </row>
    <row r="175" spans="1:6">
      <c r="A175" t="s">
        <v>108</v>
      </c>
      <c r="B175" t="s">
        <v>2005</v>
      </c>
      <c r="C175" t="s">
        <v>2006</v>
      </c>
      <c r="D175" t="s">
        <v>2007</v>
      </c>
      <c r="E175" t="s">
        <v>2008</v>
      </c>
      <c r="F175" t="s">
        <v>1479</v>
      </c>
    </row>
    <row r="176" spans="1:6">
      <c r="A176" t="s">
        <v>108</v>
      </c>
      <c r="B176" t="s">
        <v>2278</v>
      </c>
      <c r="C176" t="s">
        <v>2279</v>
      </c>
      <c r="D176" t="s">
        <v>2280</v>
      </c>
      <c r="E176" t="s">
        <v>1914</v>
      </c>
      <c r="F176" t="s">
        <v>1414</v>
      </c>
    </row>
    <row r="177" spans="1:6">
      <c r="A177" t="s">
        <v>108</v>
      </c>
      <c r="B177" t="s">
        <v>2278</v>
      </c>
      <c r="C177" t="s">
        <v>2279</v>
      </c>
      <c r="D177" t="s">
        <v>2280</v>
      </c>
      <c r="E177" t="s">
        <v>1914</v>
      </c>
      <c r="F177" t="s">
        <v>1409</v>
      </c>
    </row>
    <row r="178" spans="1:6">
      <c r="A178" t="s">
        <v>108</v>
      </c>
      <c r="B178" t="s">
        <v>3112</v>
      </c>
      <c r="C178" t="s">
        <v>3113</v>
      </c>
      <c r="D178" t="s">
        <v>3114</v>
      </c>
      <c r="E178" t="s">
        <v>1676</v>
      </c>
      <c r="F178" t="s">
        <v>1428</v>
      </c>
    </row>
    <row r="179" spans="1:6">
      <c r="A179" t="s">
        <v>108</v>
      </c>
      <c r="B179" t="s">
        <v>1851</v>
      </c>
      <c r="C179" t="s">
        <v>1852</v>
      </c>
      <c r="D179" t="s">
        <v>1853</v>
      </c>
      <c r="E179" t="s">
        <v>1854</v>
      </c>
      <c r="F179" t="s">
        <v>1428</v>
      </c>
    </row>
    <row r="180" spans="1:6">
      <c r="A180" t="s">
        <v>108</v>
      </c>
      <c r="B180" t="s">
        <v>1851</v>
      </c>
      <c r="C180" t="s">
        <v>1852</v>
      </c>
      <c r="D180" t="s">
        <v>1853</v>
      </c>
      <c r="E180" t="s">
        <v>1854</v>
      </c>
      <c r="F180" t="s">
        <v>1433</v>
      </c>
    </row>
    <row r="181" spans="1:6">
      <c r="A181" t="s">
        <v>108</v>
      </c>
      <c r="B181" t="s">
        <v>1539</v>
      </c>
      <c r="C181" t="s">
        <v>1540</v>
      </c>
      <c r="D181" t="s">
        <v>1541</v>
      </c>
      <c r="E181" t="s">
        <v>1498</v>
      </c>
      <c r="F181" t="s">
        <v>1419</v>
      </c>
    </row>
    <row r="182" spans="1:6">
      <c r="A182" t="s">
        <v>108</v>
      </c>
      <c r="B182" t="s">
        <v>3495</v>
      </c>
      <c r="C182" t="s">
        <v>3496</v>
      </c>
      <c r="D182" t="s">
        <v>3497</v>
      </c>
      <c r="E182" t="s">
        <v>1795</v>
      </c>
      <c r="F182" t="s">
        <v>1433</v>
      </c>
    </row>
    <row r="183" spans="1:6">
      <c r="A183" t="s">
        <v>108</v>
      </c>
      <c r="B183" t="s">
        <v>2703</v>
      </c>
      <c r="C183" t="s">
        <v>2704</v>
      </c>
      <c r="D183" t="s">
        <v>2705</v>
      </c>
      <c r="E183" t="s">
        <v>1795</v>
      </c>
      <c r="F183" t="s">
        <v>1433</v>
      </c>
    </row>
    <row r="184" spans="1:6">
      <c r="A184" t="s">
        <v>108</v>
      </c>
      <c r="B184" t="s">
        <v>3118</v>
      </c>
      <c r="C184" t="s">
        <v>3119</v>
      </c>
      <c r="D184" t="s">
        <v>3120</v>
      </c>
      <c r="E184" t="s">
        <v>2402</v>
      </c>
      <c r="F184" t="s">
        <v>1414</v>
      </c>
    </row>
    <row r="185" spans="1:6">
      <c r="A185" t="s">
        <v>108</v>
      </c>
      <c r="B185" t="s">
        <v>2121</v>
      </c>
      <c r="C185" t="s">
        <v>2122</v>
      </c>
      <c r="D185" t="s">
        <v>2123</v>
      </c>
      <c r="E185" t="s">
        <v>1165</v>
      </c>
      <c r="F185" t="s">
        <v>1433</v>
      </c>
    </row>
    <row r="186" spans="1:6">
      <c r="A186" t="s">
        <v>108</v>
      </c>
      <c r="B186" t="s">
        <v>3501</v>
      </c>
      <c r="C186" t="s">
        <v>3502</v>
      </c>
      <c r="D186" t="s">
        <v>3503</v>
      </c>
      <c r="E186" t="s">
        <v>1165</v>
      </c>
      <c r="F186" t="s">
        <v>1428</v>
      </c>
    </row>
    <row r="187" spans="1:6">
      <c r="A187" t="s">
        <v>108</v>
      </c>
      <c r="B187" t="s">
        <v>1579</v>
      </c>
      <c r="C187" t="s">
        <v>1580</v>
      </c>
      <c r="D187" t="s">
        <v>1581</v>
      </c>
      <c r="E187" t="s">
        <v>1165</v>
      </c>
      <c r="F187" t="s">
        <v>1433</v>
      </c>
    </row>
    <row r="188" spans="1:6">
      <c r="A188" t="s">
        <v>108</v>
      </c>
      <c r="B188" t="s">
        <v>2837</v>
      </c>
      <c r="C188" t="s">
        <v>2838</v>
      </c>
      <c r="D188" t="s">
        <v>2839</v>
      </c>
      <c r="E188" t="s">
        <v>1165</v>
      </c>
      <c r="F188" t="s">
        <v>1573</v>
      </c>
    </row>
    <row r="189" spans="1:6">
      <c r="A189" t="s">
        <v>108</v>
      </c>
      <c r="B189" t="s">
        <v>2822</v>
      </c>
      <c r="C189" t="s">
        <v>2823</v>
      </c>
      <c r="D189" t="s">
        <v>2824</v>
      </c>
      <c r="E189" t="s">
        <v>1165</v>
      </c>
      <c r="F189" t="s">
        <v>1414</v>
      </c>
    </row>
    <row r="190" spans="1:6">
      <c r="A190" t="s">
        <v>108</v>
      </c>
      <c r="B190" t="s">
        <v>2612</v>
      </c>
      <c r="C190" t="s">
        <v>2613</v>
      </c>
      <c r="D190" t="s">
        <v>2614</v>
      </c>
      <c r="E190" t="s">
        <v>1165</v>
      </c>
      <c r="F190" t="s">
        <v>1433</v>
      </c>
    </row>
    <row r="191" spans="1:6">
      <c r="A191" t="s">
        <v>108</v>
      </c>
      <c r="B191" t="s">
        <v>2665</v>
      </c>
      <c r="C191" t="s">
        <v>2666</v>
      </c>
      <c r="D191" t="s">
        <v>2667</v>
      </c>
      <c r="E191" t="s">
        <v>1165</v>
      </c>
      <c r="F191" t="s">
        <v>1428</v>
      </c>
    </row>
    <row r="192" spans="1:6">
      <c r="A192" t="s">
        <v>108</v>
      </c>
      <c r="B192" t="s">
        <v>3063</v>
      </c>
      <c r="C192" t="s">
        <v>3064</v>
      </c>
      <c r="D192" t="s">
        <v>3065</v>
      </c>
      <c r="E192" t="s">
        <v>1165</v>
      </c>
      <c r="F192" t="s">
        <v>1433</v>
      </c>
    </row>
    <row r="193" spans="1:6">
      <c r="A193" t="s">
        <v>108</v>
      </c>
      <c r="B193" t="s">
        <v>3035</v>
      </c>
      <c r="C193" t="s">
        <v>3036</v>
      </c>
      <c r="D193" t="s">
        <v>3037</v>
      </c>
      <c r="E193" t="s">
        <v>1440</v>
      </c>
      <c r="F193" t="s">
        <v>1433</v>
      </c>
    </row>
    <row r="194" spans="1:6">
      <c r="A194" t="s">
        <v>108</v>
      </c>
      <c r="B194" t="s">
        <v>2661</v>
      </c>
      <c r="C194" t="s">
        <v>2662</v>
      </c>
      <c r="D194" t="s">
        <v>2663</v>
      </c>
      <c r="E194" t="s">
        <v>2664</v>
      </c>
      <c r="F194" t="s">
        <v>1428</v>
      </c>
    </row>
    <row r="195" spans="1:6">
      <c r="A195" t="s">
        <v>108</v>
      </c>
      <c r="B195" t="s">
        <v>2661</v>
      </c>
      <c r="C195" t="s">
        <v>2662</v>
      </c>
      <c r="D195" t="s">
        <v>2663</v>
      </c>
      <c r="E195" t="s">
        <v>2664</v>
      </c>
      <c r="F195" t="s">
        <v>1448</v>
      </c>
    </row>
    <row r="196" spans="1:6">
      <c r="A196" t="s">
        <v>108</v>
      </c>
      <c r="B196" t="s">
        <v>2825</v>
      </c>
      <c r="C196" t="s">
        <v>2826</v>
      </c>
      <c r="D196" t="s">
        <v>2827</v>
      </c>
      <c r="E196" t="s">
        <v>1556</v>
      </c>
      <c r="F196" t="s">
        <v>1409</v>
      </c>
    </row>
    <row r="197" spans="1:6">
      <c r="A197" t="s">
        <v>108</v>
      </c>
      <c r="B197" t="s">
        <v>2825</v>
      </c>
      <c r="C197" t="s">
        <v>2826</v>
      </c>
      <c r="D197" t="s">
        <v>2827</v>
      </c>
      <c r="E197" t="s">
        <v>1556</v>
      </c>
      <c r="F197" t="s">
        <v>1414</v>
      </c>
    </row>
    <row r="198" spans="1:6">
      <c r="A198" t="s">
        <v>108</v>
      </c>
      <c r="B198" t="s">
        <v>2341</v>
      </c>
      <c r="C198" t="s">
        <v>2342</v>
      </c>
      <c r="D198" t="s">
        <v>1551</v>
      </c>
      <c r="E198" t="s">
        <v>2343</v>
      </c>
      <c r="F198" t="s">
        <v>1414</v>
      </c>
    </row>
    <row r="199" spans="1:6">
      <c r="A199" t="s">
        <v>108</v>
      </c>
      <c r="B199" t="s">
        <v>2118</v>
      </c>
      <c r="C199" t="s">
        <v>2119</v>
      </c>
      <c r="D199" t="s">
        <v>1465</v>
      </c>
      <c r="E199" t="s">
        <v>2120</v>
      </c>
      <c r="F199" t="s">
        <v>1409</v>
      </c>
    </row>
    <row r="200" spans="1:6">
      <c r="A200" t="s">
        <v>108</v>
      </c>
      <c r="B200" t="s">
        <v>2118</v>
      </c>
      <c r="C200" t="s">
        <v>2119</v>
      </c>
      <c r="D200" t="s">
        <v>1465</v>
      </c>
      <c r="E200" t="s">
        <v>2120</v>
      </c>
      <c r="F200" t="s">
        <v>1688</v>
      </c>
    </row>
    <row r="201" spans="1:6">
      <c r="A201" t="s">
        <v>108</v>
      </c>
      <c r="B201" t="s">
        <v>2779</v>
      </c>
      <c r="C201" t="s">
        <v>2780</v>
      </c>
      <c r="D201" t="s">
        <v>2781</v>
      </c>
      <c r="E201" t="s">
        <v>1440</v>
      </c>
      <c r="F201" t="s">
        <v>1433</v>
      </c>
    </row>
    <row r="202" spans="1:6">
      <c r="A202" t="s">
        <v>108</v>
      </c>
      <c r="B202" t="s">
        <v>1739</v>
      </c>
      <c r="C202" t="s">
        <v>1740</v>
      </c>
      <c r="D202" t="s">
        <v>1741</v>
      </c>
      <c r="E202" t="s">
        <v>1742</v>
      </c>
      <c r="F202" t="s">
        <v>1433</v>
      </c>
    </row>
    <row r="203" spans="1:6">
      <c r="A203" t="s">
        <v>108</v>
      </c>
      <c r="B203" t="s">
        <v>1739</v>
      </c>
      <c r="C203" t="s">
        <v>1740</v>
      </c>
      <c r="D203" t="s">
        <v>1741</v>
      </c>
      <c r="E203" t="s">
        <v>1742</v>
      </c>
      <c r="F203" t="s">
        <v>1428</v>
      </c>
    </row>
    <row r="204" spans="1:6">
      <c r="A204" t="s">
        <v>108</v>
      </c>
      <c r="B204" t="s">
        <v>3353</v>
      </c>
      <c r="C204" t="s">
        <v>3354</v>
      </c>
      <c r="D204" t="s">
        <v>3355</v>
      </c>
      <c r="E204" t="s">
        <v>1878</v>
      </c>
      <c r="F204" t="s">
        <v>1428</v>
      </c>
    </row>
    <row r="205" spans="1:6">
      <c r="A205" t="s">
        <v>108</v>
      </c>
      <c r="B205" t="s">
        <v>3353</v>
      </c>
      <c r="C205" t="s">
        <v>3354</v>
      </c>
      <c r="D205" t="s">
        <v>3355</v>
      </c>
      <c r="E205" t="s">
        <v>1878</v>
      </c>
      <c r="F205" t="s">
        <v>1448</v>
      </c>
    </row>
    <row r="206" spans="1:6">
      <c r="A206" t="s">
        <v>108</v>
      </c>
      <c r="B206" t="s">
        <v>2525</v>
      </c>
      <c r="C206" t="s">
        <v>2526</v>
      </c>
      <c r="D206" t="s">
        <v>2527</v>
      </c>
      <c r="E206" t="s">
        <v>1700</v>
      </c>
      <c r="F206" t="s">
        <v>1433</v>
      </c>
    </row>
    <row r="207" spans="1:6">
      <c r="A207" t="s">
        <v>108</v>
      </c>
      <c r="B207" t="s">
        <v>3378</v>
      </c>
      <c r="C207" t="s">
        <v>3379</v>
      </c>
      <c r="D207" t="s">
        <v>3380</v>
      </c>
      <c r="E207" t="s">
        <v>1914</v>
      </c>
      <c r="F207" t="s">
        <v>1433</v>
      </c>
    </row>
    <row r="208" spans="1:6">
      <c r="A208" t="s">
        <v>108</v>
      </c>
      <c r="B208" t="s">
        <v>3022</v>
      </c>
      <c r="C208" t="s">
        <v>3023</v>
      </c>
      <c r="D208" t="s">
        <v>3024</v>
      </c>
      <c r="E208" t="s">
        <v>1914</v>
      </c>
      <c r="F208" t="s">
        <v>1433</v>
      </c>
    </row>
    <row r="209" spans="1:6">
      <c r="A209" t="s">
        <v>108</v>
      </c>
      <c r="B209" t="s">
        <v>2244</v>
      </c>
      <c r="C209" t="s">
        <v>2245</v>
      </c>
      <c r="D209" t="s">
        <v>2246</v>
      </c>
      <c r="E209" t="s">
        <v>1871</v>
      </c>
      <c r="F209" t="s">
        <v>1433</v>
      </c>
    </row>
    <row r="210" spans="1:6">
      <c r="A210" t="s">
        <v>108</v>
      </c>
      <c r="B210" t="s">
        <v>3544</v>
      </c>
      <c r="C210" t="s">
        <v>3545</v>
      </c>
      <c r="D210" t="s">
        <v>3546</v>
      </c>
      <c r="E210" t="s">
        <v>1914</v>
      </c>
      <c r="F210" t="s">
        <v>1433</v>
      </c>
    </row>
    <row r="211" spans="1:6">
      <c r="A211" t="s">
        <v>108</v>
      </c>
      <c r="B211" t="s">
        <v>2281</v>
      </c>
      <c r="C211" t="s">
        <v>2282</v>
      </c>
      <c r="D211" t="s">
        <v>2283</v>
      </c>
      <c r="E211" t="s">
        <v>1700</v>
      </c>
      <c r="F211" t="s">
        <v>1433</v>
      </c>
    </row>
    <row r="212" spans="1:6">
      <c r="A212" t="s">
        <v>108</v>
      </c>
      <c r="B212" t="s">
        <v>2284</v>
      </c>
      <c r="C212" t="s">
        <v>2285</v>
      </c>
      <c r="D212" t="s">
        <v>2286</v>
      </c>
      <c r="E212" t="s">
        <v>1914</v>
      </c>
      <c r="F212" t="s">
        <v>1433</v>
      </c>
    </row>
    <row r="213" spans="1:6">
      <c r="A213" t="s">
        <v>108</v>
      </c>
      <c r="B213" t="s">
        <v>1434</v>
      </c>
      <c r="C213" t="s">
        <v>1435</v>
      </c>
      <c r="D213" t="s">
        <v>1436</v>
      </c>
      <c r="E213" t="s">
        <v>1427</v>
      </c>
      <c r="F213" t="s">
        <v>1433</v>
      </c>
    </row>
    <row r="214" spans="1:6">
      <c r="A214" t="s">
        <v>108</v>
      </c>
      <c r="B214" t="s">
        <v>2528</v>
      </c>
      <c r="C214" t="s">
        <v>2529</v>
      </c>
      <c r="D214" t="s">
        <v>2530</v>
      </c>
      <c r="E214" t="s">
        <v>1914</v>
      </c>
      <c r="F214" t="s">
        <v>1433</v>
      </c>
    </row>
    <row r="215" spans="1:6">
      <c r="A215" t="s">
        <v>108</v>
      </c>
      <c r="B215" t="s">
        <v>1911</v>
      </c>
      <c r="C215" t="s">
        <v>1912</v>
      </c>
      <c r="D215" t="s">
        <v>1913</v>
      </c>
      <c r="E215" t="s">
        <v>1914</v>
      </c>
      <c r="F215" t="s">
        <v>1433</v>
      </c>
    </row>
    <row r="216" spans="1:6">
      <c r="A216" t="s">
        <v>108</v>
      </c>
      <c r="B216" t="s">
        <v>1715</v>
      </c>
      <c r="C216" t="s">
        <v>1716</v>
      </c>
      <c r="D216" t="s">
        <v>1717</v>
      </c>
      <c r="E216" t="s">
        <v>1687</v>
      </c>
      <c r="F216" t="s">
        <v>1414</v>
      </c>
    </row>
    <row r="217" spans="1:6">
      <c r="A217" t="s">
        <v>108</v>
      </c>
      <c r="B217" t="s">
        <v>1751</v>
      </c>
      <c r="C217" t="s">
        <v>1752</v>
      </c>
      <c r="D217" t="s">
        <v>1753</v>
      </c>
      <c r="E217" t="s">
        <v>1750</v>
      </c>
      <c r="F217" t="s">
        <v>1433</v>
      </c>
    </row>
    <row r="218" spans="1:6">
      <c r="A218" t="s">
        <v>108</v>
      </c>
      <c r="B218" t="s">
        <v>3151</v>
      </c>
      <c r="C218" t="s">
        <v>3152</v>
      </c>
      <c r="D218" t="s">
        <v>3153</v>
      </c>
      <c r="E218" t="s">
        <v>2160</v>
      </c>
      <c r="F218" t="s">
        <v>1433</v>
      </c>
    </row>
    <row r="219" spans="1:6">
      <c r="A219" t="s">
        <v>108</v>
      </c>
      <c r="B219" t="s">
        <v>2709</v>
      </c>
      <c r="C219" t="s">
        <v>2710</v>
      </c>
      <c r="D219" t="s">
        <v>2711</v>
      </c>
      <c r="E219" t="s">
        <v>1813</v>
      </c>
      <c r="F219" t="s">
        <v>1433</v>
      </c>
    </row>
    <row r="220" spans="1:6">
      <c r="A220" t="s">
        <v>108</v>
      </c>
      <c r="B220" t="s">
        <v>3154</v>
      </c>
      <c r="C220" t="s">
        <v>3155</v>
      </c>
      <c r="D220" t="s">
        <v>3156</v>
      </c>
      <c r="E220" t="s">
        <v>1750</v>
      </c>
      <c r="F220" t="s">
        <v>1433</v>
      </c>
    </row>
    <row r="221" spans="1:6">
      <c r="A221" t="s">
        <v>108</v>
      </c>
      <c r="B221" t="s">
        <v>2154</v>
      </c>
      <c r="C221" t="s">
        <v>2155</v>
      </c>
      <c r="D221" t="s">
        <v>2156</v>
      </c>
      <c r="E221" t="s">
        <v>1750</v>
      </c>
      <c r="F221" t="s">
        <v>1433</v>
      </c>
    </row>
    <row r="222" spans="1:6">
      <c r="A222" t="s">
        <v>108</v>
      </c>
      <c r="B222" t="s">
        <v>2157</v>
      </c>
      <c r="C222" t="s">
        <v>2158</v>
      </c>
      <c r="D222" t="s">
        <v>2159</v>
      </c>
      <c r="E222" t="s">
        <v>2160</v>
      </c>
      <c r="F222" t="s">
        <v>1433</v>
      </c>
    </row>
    <row r="223" spans="1:6">
      <c r="A223" t="s">
        <v>108</v>
      </c>
      <c r="B223" t="s">
        <v>3320</v>
      </c>
      <c r="C223" t="s">
        <v>3321</v>
      </c>
      <c r="D223" t="s">
        <v>3322</v>
      </c>
      <c r="E223" t="s">
        <v>1750</v>
      </c>
      <c r="F223" t="s">
        <v>1433</v>
      </c>
    </row>
    <row r="224" spans="1:6">
      <c r="A224" t="s">
        <v>108</v>
      </c>
      <c r="B224" t="s">
        <v>3468</v>
      </c>
      <c r="C224" t="s">
        <v>3469</v>
      </c>
      <c r="D224" t="s">
        <v>3470</v>
      </c>
      <c r="E224" t="s">
        <v>1750</v>
      </c>
      <c r="F224" t="s">
        <v>1433</v>
      </c>
    </row>
    <row r="225" spans="1:6">
      <c r="A225" t="s">
        <v>108</v>
      </c>
      <c r="B225" t="s">
        <v>1924</v>
      </c>
      <c r="C225" t="s">
        <v>1925</v>
      </c>
      <c r="D225" t="s">
        <v>1926</v>
      </c>
      <c r="E225" t="s">
        <v>1927</v>
      </c>
      <c r="F225" t="s">
        <v>1433</v>
      </c>
    </row>
    <row r="226" spans="1:6">
      <c r="A226" t="s">
        <v>108</v>
      </c>
      <c r="B226" t="s">
        <v>2980</v>
      </c>
      <c r="C226" t="s">
        <v>2981</v>
      </c>
      <c r="D226" t="s">
        <v>2982</v>
      </c>
      <c r="E226" t="s">
        <v>1813</v>
      </c>
      <c r="F226" t="s">
        <v>1433</v>
      </c>
    </row>
    <row r="227" spans="1:6">
      <c r="A227" t="s">
        <v>108</v>
      </c>
      <c r="B227" t="s">
        <v>1915</v>
      </c>
      <c r="C227" t="s">
        <v>1916</v>
      </c>
      <c r="D227" t="s">
        <v>1917</v>
      </c>
      <c r="E227" t="s">
        <v>1700</v>
      </c>
      <c r="F227" t="s">
        <v>1433</v>
      </c>
    </row>
    <row r="228" spans="1:6">
      <c r="A228" t="s">
        <v>108</v>
      </c>
      <c r="B228" t="s">
        <v>2192</v>
      </c>
      <c r="C228" t="s">
        <v>2193</v>
      </c>
      <c r="D228" t="s">
        <v>2194</v>
      </c>
      <c r="E228" t="s">
        <v>1799</v>
      </c>
      <c r="F228" t="s">
        <v>1433</v>
      </c>
    </row>
    <row r="229" spans="1:6">
      <c r="A229" t="s">
        <v>108</v>
      </c>
      <c r="B229" t="s">
        <v>2192</v>
      </c>
      <c r="C229" t="s">
        <v>2193</v>
      </c>
      <c r="D229" t="s">
        <v>2194</v>
      </c>
      <c r="E229" t="s">
        <v>1799</v>
      </c>
      <c r="F229" t="s">
        <v>1414</v>
      </c>
    </row>
    <row r="230" spans="1:6">
      <c r="A230" t="s">
        <v>108</v>
      </c>
      <c r="B230" t="s">
        <v>2198</v>
      </c>
      <c r="C230" t="s">
        <v>2199</v>
      </c>
      <c r="D230" t="s">
        <v>2200</v>
      </c>
      <c r="E230" t="s">
        <v>1799</v>
      </c>
      <c r="F230" t="s">
        <v>1433</v>
      </c>
    </row>
    <row r="231" spans="1:6">
      <c r="A231" t="s">
        <v>108</v>
      </c>
      <c r="B231" t="s">
        <v>2968</v>
      </c>
      <c r="C231" t="s">
        <v>2969</v>
      </c>
      <c r="D231" t="s">
        <v>2970</v>
      </c>
      <c r="E231" t="s">
        <v>1799</v>
      </c>
      <c r="F231" t="s">
        <v>1433</v>
      </c>
    </row>
    <row r="232" spans="1:6">
      <c r="A232" t="s">
        <v>108</v>
      </c>
      <c r="B232" t="s">
        <v>1684</v>
      </c>
      <c r="C232" t="s">
        <v>1685</v>
      </c>
      <c r="D232" t="s">
        <v>1686</v>
      </c>
      <c r="E232" t="s">
        <v>1687</v>
      </c>
      <c r="F232" t="s">
        <v>1688</v>
      </c>
    </row>
    <row r="233" spans="1:6">
      <c r="A233" t="s">
        <v>108</v>
      </c>
      <c r="B233" t="s">
        <v>1796</v>
      </c>
      <c r="C233" t="s">
        <v>1797</v>
      </c>
      <c r="D233" t="s">
        <v>1798</v>
      </c>
      <c r="E233" t="s">
        <v>1799</v>
      </c>
      <c r="F233" t="s">
        <v>1433</v>
      </c>
    </row>
    <row r="234" spans="1:6">
      <c r="A234" t="s">
        <v>108</v>
      </c>
      <c r="B234" t="s">
        <v>3164</v>
      </c>
      <c r="C234" t="s">
        <v>3165</v>
      </c>
      <c r="D234" t="s">
        <v>3166</v>
      </c>
      <c r="E234" t="s">
        <v>1795</v>
      </c>
      <c r="F234" t="s">
        <v>1433</v>
      </c>
    </row>
    <row r="235" spans="1:6">
      <c r="A235" t="s">
        <v>108</v>
      </c>
      <c r="B235" t="s">
        <v>3164</v>
      </c>
      <c r="C235" t="s">
        <v>3165</v>
      </c>
      <c r="D235" t="s">
        <v>3166</v>
      </c>
      <c r="E235" t="s">
        <v>1795</v>
      </c>
      <c r="F235" t="s">
        <v>1428</v>
      </c>
    </row>
    <row r="236" spans="1:6">
      <c r="A236" t="s">
        <v>108</v>
      </c>
      <c r="B236" t="s">
        <v>2103</v>
      </c>
      <c r="C236" t="s">
        <v>2104</v>
      </c>
      <c r="D236" t="s">
        <v>2105</v>
      </c>
      <c r="E236" t="s">
        <v>1696</v>
      </c>
      <c r="F236" t="s">
        <v>1428</v>
      </c>
    </row>
    <row r="237" spans="1:6">
      <c r="A237" t="s">
        <v>108</v>
      </c>
      <c r="B237" t="s">
        <v>2103</v>
      </c>
      <c r="C237" t="s">
        <v>2104</v>
      </c>
      <c r="D237" t="s">
        <v>2105</v>
      </c>
      <c r="E237" t="s">
        <v>1696</v>
      </c>
      <c r="F237" t="s">
        <v>1448</v>
      </c>
    </row>
    <row r="238" spans="1:6">
      <c r="A238" t="s">
        <v>108</v>
      </c>
      <c r="B238" t="s">
        <v>2103</v>
      </c>
      <c r="C238" t="s">
        <v>2104</v>
      </c>
      <c r="D238" t="s">
        <v>2105</v>
      </c>
      <c r="E238" t="s">
        <v>1696</v>
      </c>
      <c r="F238" t="s">
        <v>1414</v>
      </c>
    </row>
    <row r="239" spans="1:6">
      <c r="A239" t="s">
        <v>108</v>
      </c>
      <c r="B239" t="s">
        <v>2428</v>
      </c>
      <c r="C239" t="s">
        <v>2429</v>
      </c>
      <c r="D239" t="s">
        <v>2430</v>
      </c>
      <c r="E239" t="s">
        <v>1696</v>
      </c>
      <c r="F239" t="s">
        <v>1433</v>
      </c>
    </row>
    <row r="240" spans="1:6">
      <c r="A240" t="s">
        <v>108</v>
      </c>
      <c r="B240" t="s">
        <v>2428</v>
      </c>
      <c r="C240" t="s">
        <v>2429</v>
      </c>
      <c r="D240" t="s">
        <v>2430</v>
      </c>
      <c r="E240" t="s">
        <v>1696</v>
      </c>
      <c r="F240" t="s">
        <v>1414</v>
      </c>
    </row>
    <row r="241" spans="1:6">
      <c r="A241" t="s">
        <v>108</v>
      </c>
      <c r="B241" t="s">
        <v>2544</v>
      </c>
      <c r="C241" t="s">
        <v>2545</v>
      </c>
      <c r="D241" t="s">
        <v>2546</v>
      </c>
      <c r="E241" t="s">
        <v>2309</v>
      </c>
      <c r="F241" t="s">
        <v>2547</v>
      </c>
    </row>
    <row r="242" spans="1:6">
      <c r="A242" t="s">
        <v>108</v>
      </c>
      <c r="B242" t="s">
        <v>2883</v>
      </c>
      <c r="C242" t="s">
        <v>2884</v>
      </c>
      <c r="D242" t="s">
        <v>2885</v>
      </c>
      <c r="E242" t="s">
        <v>1680</v>
      </c>
      <c r="F242" t="s">
        <v>1428</v>
      </c>
    </row>
    <row r="243" spans="1:6">
      <c r="A243" t="s">
        <v>108</v>
      </c>
      <c r="B243" t="s">
        <v>2883</v>
      </c>
      <c r="C243" t="s">
        <v>2884</v>
      </c>
      <c r="D243" t="s">
        <v>2885</v>
      </c>
      <c r="E243" t="s">
        <v>1680</v>
      </c>
      <c r="F243" t="s">
        <v>1448</v>
      </c>
    </row>
    <row r="244" spans="1:6">
      <c r="A244" t="s">
        <v>108</v>
      </c>
      <c r="B244" t="s">
        <v>1735</v>
      </c>
      <c r="C244" t="s">
        <v>1736</v>
      </c>
      <c r="D244" t="s">
        <v>1737</v>
      </c>
      <c r="E244" t="s">
        <v>1738</v>
      </c>
      <c r="F244" t="s">
        <v>1448</v>
      </c>
    </row>
    <row r="245" spans="1:6">
      <c r="A245" t="s">
        <v>108</v>
      </c>
      <c r="B245" t="s">
        <v>1735</v>
      </c>
      <c r="C245" t="s">
        <v>1736</v>
      </c>
      <c r="D245" t="s">
        <v>1737</v>
      </c>
      <c r="E245" t="s">
        <v>1738</v>
      </c>
      <c r="F245" t="s">
        <v>1428</v>
      </c>
    </row>
    <row r="246" spans="1:6">
      <c r="A246" t="s">
        <v>108</v>
      </c>
      <c r="B246" t="s">
        <v>1735</v>
      </c>
      <c r="C246" t="s">
        <v>1736</v>
      </c>
      <c r="D246" t="s">
        <v>1737</v>
      </c>
      <c r="E246" t="s">
        <v>1738</v>
      </c>
      <c r="F246" t="s">
        <v>1414</v>
      </c>
    </row>
    <row r="247" spans="1:6">
      <c r="A247" t="s">
        <v>108</v>
      </c>
      <c r="B247" t="s">
        <v>1735</v>
      </c>
      <c r="C247" t="s">
        <v>1736</v>
      </c>
      <c r="D247" t="s">
        <v>1737</v>
      </c>
      <c r="E247" t="s">
        <v>1738</v>
      </c>
      <c r="F247" t="s">
        <v>1409</v>
      </c>
    </row>
    <row r="248" spans="1:6">
      <c r="A248" t="s">
        <v>108</v>
      </c>
      <c r="B248" t="s">
        <v>2223</v>
      </c>
      <c r="C248" t="s">
        <v>2224</v>
      </c>
      <c r="D248" t="s">
        <v>2225</v>
      </c>
      <c r="E248" t="s">
        <v>1854</v>
      </c>
      <c r="F248" t="s">
        <v>1419</v>
      </c>
    </row>
    <row r="249" spans="1:6">
      <c r="A249" t="s">
        <v>108</v>
      </c>
      <c r="B249" t="s">
        <v>1800</v>
      </c>
      <c r="C249" t="s">
        <v>1801</v>
      </c>
      <c r="D249" t="s">
        <v>1802</v>
      </c>
      <c r="E249" t="s">
        <v>1799</v>
      </c>
      <c r="F249" t="s">
        <v>1433</v>
      </c>
    </row>
    <row r="250" spans="1:6">
      <c r="A250" t="s">
        <v>108</v>
      </c>
      <c r="B250" t="s">
        <v>2195</v>
      </c>
      <c r="C250" t="s">
        <v>2196</v>
      </c>
      <c r="D250" t="s">
        <v>2197</v>
      </c>
      <c r="E250" t="s">
        <v>1799</v>
      </c>
      <c r="F250" t="s">
        <v>1433</v>
      </c>
    </row>
    <row r="251" spans="1:6">
      <c r="A251" t="s">
        <v>108</v>
      </c>
      <c r="B251" t="s">
        <v>3450</v>
      </c>
      <c r="C251" t="s">
        <v>3451</v>
      </c>
      <c r="D251" t="s">
        <v>3452</v>
      </c>
      <c r="E251" t="s">
        <v>1927</v>
      </c>
      <c r="F251" t="s">
        <v>1433</v>
      </c>
    </row>
    <row r="252" spans="1:6">
      <c r="A252" t="s">
        <v>108</v>
      </c>
      <c r="B252" t="s">
        <v>3173</v>
      </c>
      <c r="C252" t="s">
        <v>3174</v>
      </c>
      <c r="D252" t="s">
        <v>3175</v>
      </c>
      <c r="E252" t="s">
        <v>1799</v>
      </c>
      <c r="F252" t="s">
        <v>1433</v>
      </c>
    </row>
    <row r="253" spans="1:6">
      <c r="A253" t="s">
        <v>108</v>
      </c>
      <c r="B253" t="s">
        <v>2177</v>
      </c>
      <c r="C253" t="s">
        <v>2178</v>
      </c>
      <c r="D253" t="s">
        <v>2179</v>
      </c>
      <c r="E253" t="s">
        <v>1767</v>
      </c>
      <c r="F253" t="s">
        <v>1433</v>
      </c>
    </row>
    <row r="254" spans="1:6">
      <c r="A254" t="s">
        <v>108</v>
      </c>
      <c r="B254" t="s">
        <v>2177</v>
      </c>
      <c r="C254" t="s">
        <v>2178</v>
      </c>
      <c r="D254" t="s">
        <v>2179</v>
      </c>
      <c r="E254" t="s">
        <v>1767</v>
      </c>
      <c r="F254" t="s">
        <v>1771</v>
      </c>
    </row>
    <row r="255" spans="1:6">
      <c r="A255" t="s">
        <v>108</v>
      </c>
      <c r="B255" t="s">
        <v>1764</v>
      </c>
      <c r="C255" t="s">
        <v>1765</v>
      </c>
      <c r="D255" t="s">
        <v>1766</v>
      </c>
      <c r="E255" t="s">
        <v>1767</v>
      </c>
      <c r="F255" t="s">
        <v>1433</v>
      </c>
    </row>
    <row r="256" spans="1:6">
      <c r="A256" t="s">
        <v>108</v>
      </c>
      <c r="B256" t="s">
        <v>2476</v>
      </c>
      <c r="C256" t="s">
        <v>2477</v>
      </c>
      <c r="D256" t="s">
        <v>2478</v>
      </c>
      <c r="E256" t="s">
        <v>1763</v>
      </c>
      <c r="F256" t="s">
        <v>1433</v>
      </c>
    </row>
    <row r="257" spans="1:6">
      <c r="A257" t="s">
        <v>108</v>
      </c>
      <c r="B257" t="s">
        <v>3471</v>
      </c>
      <c r="C257" t="s">
        <v>3472</v>
      </c>
      <c r="D257" t="s">
        <v>3473</v>
      </c>
      <c r="E257" t="s">
        <v>1763</v>
      </c>
      <c r="F257" t="s">
        <v>1433</v>
      </c>
    </row>
    <row r="258" spans="1:6">
      <c r="A258" t="s">
        <v>108</v>
      </c>
      <c r="B258" t="s">
        <v>2479</v>
      </c>
      <c r="C258" t="s">
        <v>2480</v>
      </c>
      <c r="D258" t="s">
        <v>2481</v>
      </c>
      <c r="E258" t="s">
        <v>1763</v>
      </c>
      <c r="F258" t="s">
        <v>1433</v>
      </c>
    </row>
    <row r="259" spans="1:6">
      <c r="A259" t="s">
        <v>108</v>
      </c>
      <c r="B259" t="s">
        <v>2479</v>
      </c>
      <c r="C259" t="s">
        <v>2480</v>
      </c>
      <c r="D259" t="s">
        <v>2481</v>
      </c>
      <c r="E259" t="s">
        <v>1763</v>
      </c>
      <c r="F259" t="s">
        <v>1771</v>
      </c>
    </row>
    <row r="260" spans="1:6">
      <c r="A260" t="s">
        <v>108</v>
      </c>
      <c r="B260" t="s">
        <v>2938</v>
      </c>
      <c r="C260" t="s">
        <v>2939</v>
      </c>
      <c r="D260" t="s">
        <v>2940</v>
      </c>
      <c r="E260" t="s">
        <v>1763</v>
      </c>
      <c r="F260" t="s">
        <v>1433</v>
      </c>
    </row>
    <row r="261" spans="1:6">
      <c r="A261" t="s">
        <v>108</v>
      </c>
      <c r="B261" t="s">
        <v>2171</v>
      </c>
      <c r="C261" t="s">
        <v>2172</v>
      </c>
      <c r="D261" t="s">
        <v>2173</v>
      </c>
      <c r="E261" t="s">
        <v>1763</v>
      </c>
      <c r="F261" t="s">
        <v>1428</v>
      </c>
    </row>
    <row r="262" spans="1:6">
      <c r="A262" t="s">
        <v>108</v>
      </c>
      <c r="B262" t="s">
        <v>2171</v>
      </c>
      <c r="C262" t="s">
        <v>2172</v>
      </c>
      <c r="D262" t="s">
        <v>2173</v>
      </c>
      <c r="E262" t="s">
        <v>1763</v>
      </c>
      <c r="F262" t="s">
        <v>1433</v>
      </c>
    </row>
    <row r="263" spans="1:6">
      <c r="A263" t="s">
        <v>108</v>
      </c>
      <c r="B263" t="s">
        <v>2954</v>
      </c>
      <c r="C263" t="s">
        <v>2955</v>
      </c>
      <c r="D263" t="s">
        <v>2956</v>
      </c>
      <c r="E263" t="s">
        <v>1785</v>
      </c>
      <c r="F263" t="s">
        <v>1771</v>
      </c>
    </row>
    <row r="264" spans="1:6">
      <c r="A264" t="s">
        <v>108</v>
      </c>
      <c r="B264" t="s">
        <v>2954</v>
      </c>
      <c r="C264" t="s">
        <v>2955</v>
      </c>
      <c r="D264" t="s">
        <v>2956</v>
      </c>
      <c r="E264" t="s">
        <v>1785</v>
      </c>
      <c r="F264" t="s">
        <v>1433</v>
      </c>
    </row>
    <row r="265" spans="1:6">
      <c r="A265" t="s">
        <v>108</v>
      </c>
      <c r="B265" t="s">
        <v>1445</v>
      </c>
      <c r="C265" t="s">
        <v>1446</v>
      </c>
      <c r="D265" t="s">
        <v>1447</v>
      </c>
      <c r="E265" t="s">
        <v>1440</v>
      </c>
      <c r="F265" t="s">
        <v>1448</v>
      </c>
    </row>
    <row r="266" spans="1:6">
      <c r="A266" t="s">
        <v>108</v>
      </c>
      <c r="B266" t="s">
        <v>1445</v>
      </c>
      <c r="C266" t="s">
        <v>1446</v>
      </c>
      <c r="D266" t="s">
        <v>1447</v>
      </c>
      <c r="E266" t="s">
        <v>1440</v>
      </c>
      <c r="F266" t="s">
        <v>1428</v>
      </c>
    </row>
    <row r="267" spans="1:6">
      <c r="A267" t="s">
        <v>108</v>
      </c>
      <c r="B267" t="s">
        <v>2694</v>
      </c>
      <c r="C267" t="s">
        <v>2695</v>
      </c>
      <c r="D267" t="s">
        <v>2696</v>
      </c>
      <c r="E267" t="s">
        <v>1763</v>
      </c>
      <c r="F267" t="s">
        <v>1433</v>
      </c>
    </row>
    <row r="268" spans="1:6">
      <c r="A268" t="s">
        <v>108</v>
      </c>
      <c r="B268" t="s">
        <v>2929</v>
      </c>
      <c r="C268" t="s">
        <v>2930</v>
      </c>
      <c r="D268" t="s">
        <v>2931</v>
      </c>
      <c r="E268" t="s">
        <v>1750</v>
      </c>
      <c r="F268" t="s">
        <v>1433</v>
      </c>
    </row>
    <row r="269" spans="1:6">
      <c r="A269" t="s">
        <v>108</v>
      </c>
      <c r="B269" t="s">
        <v>1704</v>
      </c>
      <c r="C269" t="s">
        <v>1705</v>
      </c>
      <c r="D269" t="s">
        <v>1706</v>
      </c>
      <c r="E269" t="s">
        <v>1707</v>
      </c>
      <c r="F269" t="s">
        <v>1448</v>
      </c>
    </row>
    <row r="270" spans="1:6">
      <c r="A270" t="s">
        <v>108</v>
      </c>
      <c r="B270" t="s">
        <v>1704</v>
      </c>
      <c r="C270" t="s">
        <v>1705</v>
      </c>
      <c r="D270" t="s">
        <v>1706</v>
      </c>
      <c r="E270" t="s">
        <v>1707</v>
      </c>
      <c r="F270" t="s">
        <v>1428</v>
      </c>
    </row>
    <row r="271" spans="1:6">
      <c r="A271" t="s">
        <v>108</v>
      </c>
      <c r="B271" t="s">
        <v>1704</v>
      </c>
      <c r="C271" t="s">
        <v>1705</v>
      </c>
      <c r="D271" t="s">
        <v>1706</v>
      </c>
      <c r="E271" t="s">
        <v>1707</v>
      </c>
      <c r="F271" t="s">
        <v>1414</v>
      </c>
    </row>
    <row r="272" spans="1:6">
      <c r="A272" t="s">
        <v>108</v>
      </c>
      <c r="B272" t="s">
        <v>1704</v>
      </c>
      <c r="C272" t="s">
        <v>1705</v>
      </c>
      <c r="D272" t="s">
        <v>1706</v>
      </c>
      <c r="E272" t="s">
        <v>1707</v>
      </c>
      <c r="F272" t="s">
        <v>1409</v>
      </c>
    </row>
    <row r="273" spans="1:6">
      <c r="A273" t="s">
        <v>108</v>
      </c>
      <c r="B273" t="s">
        <v>1940</v>
      </c>
      <c r="C273" t="s">
        <v>1941</v>
      </c>
      <c r="D273" t="s">
        <v>1942</v>
      </c>
      <c r="E273" t="s">
        <v>1408</v>
      </c>
      <c r="F273" t="s">
        <v>1433</v>
      </c>
    </row>
    <row r="274" spans="1:6">
      <c r="A274" t="s">
        <v>108</v>
      </c>
      <c r="B274" t="s">
        <v>1940</v>
      </c>
      <c r="C274" t="s">
        <v>1941</v>
      </c>
      <c r="D274" t="s">
        <v>1942</v>
      </c>
      <c r="E274" t="s">
        <v>1408</v>
      </c>
      <c r="F274" t="s">
        <v>1428</v>
      </c>
    </row>
    <row r="275" spans="1:6">
      <c r="A275" t="s">
        <v>108</v>
      </c>
      <c r="B275" t="s">
        <v>2974</v>
      </c>
      <c r="C275" t="s">
        <v>2975</v>
      </c>
      <c r="D275" t="s">
        <v>2976</v>
      </c>
      <c r="E275" t="s">
        <v>1813</v>
      </c>
      <c r="F275" t="s">
        <v>1433</v>
      </c>
    </row>
    <row r="276" spans="1:6">
      <c r="A276" t="s">
        <v>108</v>
      </c>
      <c r="B276" t="s">
        <v>3384</v>
      </c>
      <c r="C276" t="s">
        <v>3385</v>
      </c>
      <c r="D276" t="s">
        <v>3386</v>
      </c>
      <c r="E276" t="s">
        <v>1823</v>
      </c>
      <c r="F276" t="s">
        <v>1433</v>
      </c>
    </row>
    <row r="277" spans="1:6">
      <c r="A277" t="s">
        <v>108</v>
      </c>
      <c r="B277" t="s">
        <v>1424</v>
      </c>
      <c r="C277" t="s">
        <v>1425</v>
      </c>
      <c r="D277" t="s">
        <v>1426</v>
      </c>
      <c r="E277" t="s">
        <v>1427</v>
      </c>
      <c r="F277" t="s">
        <v>1428</v>
      </c>
    </row>
    <row r="278" spans="1:6">
      <c r="A278" t="s">
        <v>108</v>
      </c>
      <c r="B278" t="s">
        <v>1424</v>
      </c>
      <c r="C278" t="s">
        <v>1425</v>
      </c>
      <c r="D278" t="s">
        <v>1426</v>
      </c>
      <c r="E278" t="s">
        <v>1427</v>
      </c>
      <c r="F278" t="s">
        <v>1433</v>
      </c>
    </row>
    <row r="279" spans="1:6">
      <c r="A279" t="s">
        <v>108</v>
      </c>
      <c r="B279" t="s">
        <v>1420</v>
      </c>
      <c r="C279" t="s">
        <v>1421</v>
      </c>
      <c r="D279" t="s">
        <v>1422</v>
      </c>
      <c r="E279" t="s">
        <v>1423</v>
      </c>
      <c r="F279" t="s">
        <v>1414</v>
      </c>
    </row>
    <row r="280" spans="1:6">
      <c r="A280" t="s">
        <v>108</v>
      </c>
      <c r="B280" t="s">
        <v>1420</v>
      </c>
      <c r="C280" t="s">
        <v>1421</v>
      </c>
      <c r="D280" t="s">
        <v>1422</v>
      </c>
      <c r="E280" t="s">
        <v>1423</v>
      </c>
      <c r="F280" t="s">
        <v>1409</v>
      </c>
    </row>
    <row r="281" spans="1:6">
      <c r="A281" t="s">
        <v>108</v>
      </c>
      <c r="B281" t="s">
        <v>1943</v>
      </c>
      <c r="C281" t="s">
        <v>1944</v>
      </c>
      <c r="D281" t="s">
        <v>1945</v>
      </c>
      <c r="E281" t="s">
        <v>1423</v>
      </c>
      <c r="F281" t="s">
        <v>1433</v>
      </c>
    </row>
    <row r="282" spans="1:6">
      <c r="A282" t="s">
        <v>108</v>
      </c>
      <c r="B282" t="s">
        <v>2485</v>
      </c>
      <c r="C282" t="s">
        <v>2486</v>
      </c>
      <c r="D282" t="s">
        <v>2487</v>
      </c>
      <c r="E282" t="s">
        <v>1785</v>
      </c>
      <c r="F282" t="s">
        <v>1433</v>
      </c>
    </row>
    <row r="283" spans="1:6">
      <c r="A283" t="s">
        <v>108</v>
      </c>
      <c r="B283" t="s">
        <v>2676</v>
      </c>
      <c r="C283" t="s">
        <v>2677</v>
      </c>
      <c r="D283" t="s">
        <v>2678</v>
      </c>
      <c r="E283" t="s">
        <v>1545</v>
      </c>
      <c r="F283" t="s">
        <v>1433</v>
      </c>
    </row>
    <row r="284" spans="1:6">
      <c r="A284" t="s">
        <v>108</v>
      </c>
      <c r="B284" t="s">
        <v>2963</v>
      </c>
      <c r="C284" t="s">
        <v>2677</v>
      </c>
      <c r="D284" t="s">
        <v>2964</v>
      </c>
      <c r="E284" t="s">
        <v>1795</v>
      </c>
      <c r="F284" t="s">
        <v>1433</v>
      </c>
    </row>
    <row r="285" spans="1:6">
      <c r="A285" t="s">
        <v>108</v>
      </c>
      <c r="B285" t="s">
        <v>1754</v>
      </c>
      <c r="C285" t="s">
        <v>1755</v>
      </c>
      <c r="D285" t="s">
        <v>1756</v>
      </c>
      <c r="E285" t="s">
        <v>1750</v>
      </c>
      <c r="F285" t="s">
        <v>1428</v>
      </c>
    </row>
    <row r="286" spans="1:6">
      <c r="A286" t="s">
        <v>108</v>
      </c>
      <c r="B286" t="s">
        <v>1754</v>
      </c>
      <c r="C286" t="s">
        <v>1755</v>
      </c>
      <c r="D286" t="s">
        <v>1756</v>
      </c>
      <c r="E286" t="s">
        <v>1750</v>
      </c>
      <c r="F286" t="s">
        <v>1448</v>
      </c>
    </row>
    <row r="287" spans="1:6">
      <c r="A287" t="s">
        <v>108</v>
      </c>
      <c r="B287" t="s">
        <v>1743</v>
      </c>
      <c r="C287" t="s">
        <v>1744</v>
      </c>
      <c r="D287" t="s">
        <v>1745</v>
      </c>
      <c r="E287" t="s">
        <v>1746</v>
      </c>
      <c r="F287" t="s">
        <v>1428</v>
      </c>
    </row>
    <row r="288" spans="1:6">
      <c r="A288" t="s">
        <v>108</v>
      </c>
      <c r="B288" t="s">
        <v>1743</v>
      </c>
      <c r="C288" t="s">
        <v>1744</v>
      </c>
      <c r="D288" t="s">
        <v>1745</v>
      </c>
      <c r="E288" t="s">
        <v>1746</v>
      </c>
      <c r="F288" t="s">
        <v>1448</v>
      </c>
    </row>
    <row r="289" spans="1:6">
      <c r="A289" t="s">
        <v>108</v>
      </c>
      <c r="B289" t="s">
        <v>1934</v>
      </c>
      <c r="C289" t="s">
        <v>1935</v>
      </c>
      <c r="D289" t="s">
        <v>1936</v>
      </c>
      <c r="E289" t="s">
        <v>1408</v>
      </c>
      <c r="F289" t="s">
        <v>1433</v>
      </c>
    </row>
    <row r="290" spans="1:6">
      <c r="A290" t="s">
        <v>108</v>
      </c>
      <c r="B290" t="s">
        <v>2861</v>
      </c>
      <c r="C290" t="s">
        <v>2862</v>
      </c>
      <c r="D290" t="s">
        <v>2863</v>
      </c>
      <c r="E290" t="s">
        <v>1604</v>
      </c>
      <c r="F290" t="s">
        <v>1448</v>
      </c>
    </row>
    <row r="291" spans="1:6">
      <c r="A291" t="s">
        <v>108</v>
      </c>
      <c r="B291" t="s">
        <v>2861</v>
      </c>
      <c r="C291" t="s">
        <v>2862</v>
      </c>
      <c r="D291" t="s">
        <v>2863</v>
      </c>
      <c r="E291" t="s">
        <v>1604</v>
      </c>
      <c r="F291" t="s">
        <v>1428</v>
      </c>
    </row>
    <row r="292" spans="1:6">
      <c r="A292" t="s">
        <v>108</v>
      </c>
      <c r="B292" t="s">
        <v>1865</v>
      </c>
      <c r="C292" t="s">
        <v>1866</v>
      </c>
      <c r="D292" t="s">
        <v>1867</v>
      </c>
      <c r="E292" t="s">
        <v>1687</v>
      </c>
      <c r="F292" t="s">
        <v>1433</v>
      </c>
    </row>
    <row r="293" spans="1:6">
      <c r="A293" t="s">
        <v>108</v>
      </c>
      <c r="B293" t="s">
        <v>1829</v>
      </c>
      <c r="C293" t="s">
        <v>1010</v>
      </c>
      <c r="D293" t="s">
        <v>1830</v>
      </c>
      <c r="E293" t="s">
        <v>1828</v>
      </c>
      <c r="F293" t="s">
        <v>1448</v>
      </c>
    </row>
    <row r="294" spans="1:6">
      <c r="A294" t="s">
        <v>108</v>
      </c>
      <c r="B294" t="s">
        <v>1829</v>
      </c>
      <c r="C294" t="s">
        <v>1010</v>
      </c>
      <c r="D294" t="s">
        <v>1830</v>
      </c>
      <c r="E294" t="s">
        <v>1828</v>
      </c>
      <c r="F294" t="s">
        <v>1428</v>
      </c>
    </row>
    <row r="295" spans="1:6">
      <c r="A295" t="s">
        <v>108</v>
      </c>
      <c r="B295" t="s">
        <v>1760</v>
      </c>
      <c r="C295" t="s">
        <v>1761</v>
      </c>
      <c r="D295" t="s">
        <v>1762</v>
      </c>
      <c r="E295" t="s">
        <v>1763</v>
      </c>
      <c r="F295" t="s">
        <v>1448</v>
      </c>
    </row>
    <row r="296" spans="1:6">
      <c r="A296" t="s">
        <v>108</v>
      </c>
      <c r="B296" t="s">
        <v>1760</v>
      </c>
      <c r="C296" t="s">
        <v>1761</v>
      </c>
      <c r="D296" t="s">
        <v>1762</v>
      </c>
      <c r="E296" t="s">
        <v>1763</v>
      </c>
      <c r="F296" t="s">
        <v>1428</v>
      </c>
    </row>
    <row r="297" spans="1:6">
      <c r="A297" t="s">
        <v>108</v>
      </c>
      <c r="B297" t="s">
        <v>2912</v>
      </c>
      <c r="C297" t="s">
        <v>2913</v>
      </c>
      <c r="D297" t="s">
        <v>2914</v>
      </c>
      <c r="E297" t="s">
        <v>1687</v>
      </c>
      <c r="F297" t="s">
        <v>1428</v>
      </c>
    </row>
    <row r="298" spans="1:6">
      <c r="A298" t="s">
        <v>108</v>
      </c>
      <c r="B298" t="s">
        <v>2912</v>
      </c>
      <c r="C298" t="s">
        <v>2913</v>
      </c>
      <c r="D298" t="s">
        <v>2914</v>
      </c>
      <c r="E298" t="s">
        <v>1687</v>
      </c>
      <c r="F298" t="s">
        <v>1448</v>
      </c>
    </row>
    <row r="299" spans="1:6">
      <c r="A299" t="s">
        <v>108</v>
      </c>
      <c r="B299" t="s">
        <v>1814</v>
      </c>
      <c r="C299" t="s">
        <v>1815</v>
      </c>
      <c r="D299" t="s">
        <v>1816</v>
      </c>
      <c r="E299" t="s">
        <v>1813</v>
      </c>
      <c r="F299" t="s">
        <v>1433</v>
      </c>
    </row>
    <row r="300" spans="1:6">
      <c r="A300" t="s">
        <v>108</v>
      </c>
      <c r="B300" t="s">
        <v>1452</v>
      </c>
      <c r="C300" t="s">
        <v>1453</v>
      </c>
      <c r="D300" t="s">
        <v>1454</v>
      </c>
      <c r="E300" t="s">
        <v>1440</v>
      </c>
      <c r="F300" t="s">
        <v>1448</v>
      </c>
    </row>
    <row r="301" spans="1:6">
      <c r="A301" t="s">
        <v>108</v>
      </c>
      <c r="B301" t="s">
        <v>1452</v>
      </c>
      <c r="C301" t="s">
        <v>1453</v>
      </c>
      <c r="D301" t="s">
        <v>1454</v>
      </c>
      <c r="E301" t="s">
        <v>1440</v>
      </c>
      <c r="F301" t="s">
        <v>1428</v>
      </c>
    </row>
    <row r="302" spans="1:6">
      <c r="A302" t="s">
        <v>108</v>
      </c>
      <c r="B302" t="s">
        <v>1452</v>
      </c>
      <c r="C302" t="s">
        <v>1453</v>
      </c>
      <c r="D302" t="s">
        <v>1454</v>
      </c>
      <c r="E302" t="s">
        <v>1440</v>
      </c>
      <c r="F302" t="s">
        <v>1414</v>
      </c>
    </row>
    <row r="303" spans="1:6">
      <c r="A303" t="s">
        <v>108</v>
      </c>
      <c r="B303" t="s">
        <v>1452</v>
      </c>
      <c r="C303" t="s">
        <v>1453</v>
      </c>
      <c r="D303" t="s">
        <v>1454</v>
      </c>
      <c r="E303" t="s">
        <v>1440</v>
      </c>
      <c r="F303" t="s">
        <v>1409</v>
      </c>
    </row>
    <row r="304" spans="1:6">
      <c r="A304" t="s">
        <v>108</v>
      </c>
      <c r="B304" t="s">
        <v>2740</v>
      </c>
      <c r="C304" t="s">
        <v>2741</v>
      </c>
      <c r="D304" t="s">
        <v>2742</v>
      </c>
      <c r="E304" t="s">
        <v>1882</v>
      </c>
      <c r="F304" t="s">
        <v>1448</v>
      </c>
    </row>
    <row r="305" spans="1:6">
      <c r="A305" t="s">
        <v>108</v>
      </c>
      <c r="B305" t="s">
        <v>2740</v>
      </c>
      <c r="C305" t="s">
        <v>2741</v>
      </c>
      <c r="D305" t="s">
        <v>2742</v>
      </c>
      <c r="E305" t="s">
        <v>1882</v>
      </c>
      <c r="F305" t="s">
        <v>1428</v>
      </c>
    </row>
    <row r="306" spans="1:6">
      <c r="A306" t="s">
        <v>108</v>
      </c>
      <c r="B306" t="s">
        <v>1697</v>
      </c>
      <c r="C306" t="s">
        <v>1698</v>
      </c>
      <c r="D306" t="s">
        <v>1699</v>
      </c>
      <c r="E306" t="s">
        <v>1700</v>
      </c>
      <c r="F306" t="s">
        <v>1409</v>
      </c>
    </row>
    <row r="307" spans="1:6">
      <c r="A307" t="s">
        <v>108</v>
      </c>
      <c r="B307" t="s">
        <v>1697</v>
      </c>
      <c r="C307" t="s">
        <v>1698</v>
      </c>
      <c r="D307" t="s">
        <v>1699</v>
      </c>
      <c r="E307" t="s">
        <v>1700</v>
      </c>
      <c r="F307" t="s">
        <v>1414</v>
      </c>
    </row>
    <row r="308" spans="1:6">
      <c r="A308" t="s">
        <v>108</v>
      </c>
      <c r="B308" t="s">
        <v>2906</v>
      </c>
      <c r="C308" t="s">
        <v>2907</v>
      </c>
      <c r="D308" t="s">
        <v>2908</v>
      </c>
      <c r="E308" t="s">
        <v>1687</v>
      </c>
      <c r="F308" t="s">
        <v>1433</v>
      </c>
    </row>
    <row r="309" spans="1:6">
      <c r="A309" t="s">
        <v>108</v>
      </c>
      <c r="B309" t="s">
        <v>2296</v>
      </c>
      <c r="C309" t="s">
        <v>2297</v>
      </c>
      <c r="D309" t="s">
        <v>2298</v>
      </c>
      <c r="E309" t="s">
        <v>1408</v>
      </c>
      <c r="F309" t="s">
        <v>1428</v>
      </c>
    </row>
    <row r="310" spans="1:6">
      <c r="A310" t="s">
        <v>108</v>
      </c>
      <c r="B310" t="s">
        <v>2296</v>
      </c>
      <c r="C310" t="s">
        <v>2297</v>
      </c>
      <c r="D310" t="s">
        <v>2298</v>
      </c>
      <c r="E310" t="s">
        <v>1408</v>
      </c>
      <c r="F310" t="s">
        <v>1433</v>
      </c>
    </row>
    <row r="311" spans="1:6">
      <c r="A311" t="s">
        <v>108</v>
      </c>
      <c r="B311" t="s">
        <v>2725</v>
      </c>
      <c r="C311" t="s">
        <v>2726</v>
      </c>
      <c r="D311" t="s">
        <v>2727</v>
      </c>
      <c r="E311" t="s">
        <v>1687</v>
      </c>
      <c r="F311" t="s">
        <v>1433</v>
      </c>
    </row>
    <row r="312" spans="1:6">
      <c r="A312" t="s">
        <v>108</v>
      </c>
      <c r="B312" t="s">
        <v>1887</v>
      </c>
      <c r="C312" t="s">
        <v>1888</v>
      </c>
      <c r="D312" t="s">
        <v>1889</v>
      </c>
      <c r="E312" t="s">
        <v>1886</v>
      </c>
      <c r="F312" t="s">
        <v>1448</v>
      </c>
    </row>
    <row r="313" spans="1:6">
      <c r="A313" t="s">
        <v>108</v>
      </c>
      <c r="B313" t="s">
        <v>1887</v>
      </c>
      <c r="C313" t="s">
        <v>1888</v>
      </c>
      <c r="D313" t="s">
        <v>1889</v>
      </c>
      <c r="E313" t="s">
        <v>1886</v>
      </c>
      <c r="F313" t="s">
        <v>1428</v>
      </c>
    </row>
    <row r="314" spans="1:6">
      <c r="A314" t="s">
        <v>108</v>
      </c>
      <c r="B314" t="s">
        <v>2746</v>
      </c>
      <c r="C314" t="s">
        <v>2747</v>
      </c>
      <c r="D314" t="s">
        <v>2748</v>
      </c>
      <c r="E314" t="s">
        <v>1901</v>
      </c>
      <c r="F314" t="s">
        <v>1428</v>
      </c>
    </row>
    <row r="315" spans="1:6">
      <c r="A315" t="s">
        <v>108</v>
      </c>
      <c r="B315" t="s">
        <v>2746</v>
      </c>
      <c r="C315" t="s">
        <v>2747</v>
      </c>
      <c r="D315" t="s">
        <v>2748</v>
      </c>
      <c r="E315" t="s">
        <v>1901</v>
      </c>
      <c r="F315" t="s">
        <v>1448</v>
      </c>
    </row>
    <row r="316" spans="1:6">
      <c r="A316" t="s">
        <v>108</v>
      </c>
      <c r="B316" t="s">
        <v>3194</v>
      </c>
      <c r="C316" t="s">
        <v>3195</v>
      </c>
      <c r="D316" t="s">
        <v>3196</v>
      </c>
      <c r="E316" t="s">
        <v>1871</v>
      </c>
      <c r="F316" t="s">
        <v>1428</v>
      </c>
    </row>
    <row r="317" spans="1:6">
      <c r="A317" t="s">
        <v>108</v>
      </c>
      <c r="B317" t="s">
        <v>2992</v>
      </c>
      <c r="C317" t="s">
        <v>2993</v>
      </c>
      <c r="D317" t="s">
        <v>2994</v>
      </c>
      <c r="E317" t="s">
        <v>1687</v>
      </c>
      <c r="F317" t="s">
        <v>1433</v>
      </c>
    </row>
    <row r="318" spans="1:6">
      <c r="A318" t="s">
        <v>108</v>
      </c>
      <c r="B318" t="s">
        <v>2263</v>
      </c>
      <c r="C318" t="s">
        <v>2264</v>
      </c>
      <c r="D318" t="s">
        <v>2265</v>
      </c>
      <c r="E318" t="s">
        <v>1901</v>
      </c>
      <c r="F318" t="s">
        <v>1428</v>
      </c>
    </row>
    <row r="319" spans="1:6">
      <c r="A319" t="s">
        <v>108</v>
      </c>
      <c r="B319" t="s">
        <v>2263</v>
      </c>
      <c r="C319" t="s">
        <v>2264</v>
      </c>
      <c r="D319" t="s">
        <v>2265</v>
      </c>
      <c r="E319" t="s">
        <v>1901</v>
      </c>
      <c r="F319" t="s">
        <v>1448</v>
      </c>
    </row>
    <row r="320" spans="1:6">
      <c r="A320" t="s">
        <v>108</v>
      </c>
      <c r="B320" t="s">
        <v>2263</v>
      </c>
      <c r="C320" t="s">
        <v>2264</v>
      </c>
      <c r="D320" t="s">
        <v>2265</v>
      </c>
      <c r="E320" t="s">
        <v>1901</v>
      </c>
      <c r="F320" t="s">
        <v>1414</v>
      </c>
    </row>
    <row r="321" spans="1:6">
      <c r="A321" t="s">
        <v>108</v>
      </c>
      <c r="B321" t="s">
        <v>3486</v>
      </c>
      <c r="C321" t="s">
        <v>3487</v>
      </c>
      <c r="D321" t="s">
        <v>3488</v>
      </c>
      <c r="E321" t="s">
        <v>1775</v>
      </c>
      <c r="F321" t="s">
        <v>1433</v>
      </c>
    </row>
    <row r="322" spans="1:6">
      <c r="A322" t="s">
        <v>108</v>
      </c>
      <c r="B322" t="s">
        <v>1862</v>
      </c>
      <c r="C322" t="s">
        <v>1863</v>
      </c>
      <c r="D322" t="s">
        <v>1864</v>
      </c>
      <c r="E322" t="s">
        <v>1687</v>
      </c>
      <c r="F322" t="s">
        <v>1771</v>
      </c>
    </row>
    <row r="323" spans="1:6">
      <c r="A323" t="s">
        <v>108</v>
      </c>
      <c r="B323" t="s">
        <v>1862</v>
      </c>
      <c r="C323" t="s">
        <v>1863</v>
      </c>
      <c r="D323" t="s">
        <v>1864</v>
      </c>
      <c r="E323" t="s">
        <v>1687</v>
      </c>
      <c r="F323" t="s">
        <v>1428</v>
      </c>
    </row>
    <row r="324" spans="1:6">
      <c r="A324" t="s">
        <v>108</v>
      </c>
      <c r="B324" t="s">
        <v>1862</v>
      </c>
      <c r="C324" t="s">
        <v>1863</v>
      </c>
      <c r="D324" t="s">
        <v>1864</v>
      </c>
      <c r="E324" t="s">
        <v>1687</v>
      </c>
      <c r="F324" t="s">
        <v>1448</v>
      </c>
    </row>
    <row r="325" spans="1:6">
      <c r="A325" t="s">
        <v>108</v>
      </c>
      <c r="B325" t="s">
        <v>2512</v>
      </c>
      <c r="C325" t="s">
        <v>2513</v>
      </c>
      <c r="D325" t="s">
        <v>2514</v>
      </c>
      <c r="E325" t="s">
        <v>1886</v>
      </c>
      <c r="F325" t="s">
        <v>1433</v>
      </c>
    </row>
    <row r="326" spans="1:6">
      <c r="A326" t="s">
        <v>108</v>
      </c>
      <c r="B326" t="s">
        <v>2509</v>
      </c>
      <c r="C326" t="s">
        <v>2510</v>
      </c>
      <c r="D326" t="s">
        <v>2511</v>
      </c>
      <c r="E326" t="s">
        <v>1893</v>
      </c>
      <c r="F326" t="s">
        <v>1448</v>
      </c>
    </row>
    <row r="327" spans="1:6">
      <c r="A327" t="s">
        <v>108</v>
      </c>
      <c r="B327" t="s">
        <v>2509</v>
      </c>
      <c r="C327" t="s">
        <v>2510</v>
      </c>
      <c r="D327" t="s">
        <v>2511</v>
      </c>
      <c r="E327" t="s">
        <v>1893</v>
      </c>
      <c r="F327" t="s">
        <v>1428</v>
      </c>
    </row>
    <row r="328" spans="1:6">
      <c r="A328" t="s">
        <v>108</v>
      </c>
      <c r="B328" t="s">
        <v>3465</v>
      </c>
      <c r="C328" t="s">
        <v>3466</v>
      </c>
      <c r="D328" t="s">
        <v>3467</v>
      </c>
      <c r="E328" t="s">
        <v>1730</v>
      </c>
      <c r="F328" t="s">
        <v>1433</v>
      </c>
    </row>
    <row r="329" spans="1:6">
      <c r="A329" t="s">
        <v>108</v>
      </c>
      <c r="B329" t="s">
        <v>2458</v>
      </c>
      <c r="C329" t="s">
        <v>2459</v>
      </c>
      <c r="D329" t="s">
        <v>2460</v>
      </c>
      <c r="E329" t="s">
        <v>1730</v>
      </c>
      <c r="F329" t="s">
        <v>1433</v>
      </c>
    </row>
    <row r="330" spans="1:6">
      <c r="A330" t="s">
        <v>108</v>
      </c>
      <c r="B330" t="s">
        <v>2461</v>
      </c>
      <c r="C330" t="s">
        <v>2462</v>
      </c>
      <c r="D330" t="s">
        <v>2463</v>
      </c>
      <c r="E330" t="s">
        <v>1730</v>
      </c>
      <c r="F330" t="s">
        <v>1433</v>
      </c>
    </row>
    <row r="331" spans="1:6">
      <c r="A331" t="s">
        <v>108</v>
      </c>
      <c r="B331" t="s">
        <v>2464</v>
      </c>
      <c r="C331" t="s">
        <v>2465</v>
      </c>
      <c r="D331" t="s">
        <v>2466</v>
      </c>
      <c r="E331" t="s">
        <v>1730</v>
      </c>
      <c r="F331" t="s">
        <v>1448</v>
      </c>
    </row>
    <row r="332" spans="1:6">
      <c r="A332" t="s">
        <v>108</v>
      </c>
      <c r="B332" t="s">
        <v>2464</v>
      </c>
      <c r="C332" t="s">
        <v>2465</v>
      </c>
      <c r="D332" t="s">
        <v>2466</v>
      </c>
      <c r="E332" t="s">
        <v>1730</v>
      </c>
      <c r="F332" t="s">
        <v>1428</v>
      </c>
    </row>
    <row r="333" spans="1:6">
      <c r="A333" t="s">
        <v>108</v>
      </c>
      <c r="B333" t="s">
        <v>1868</v>
      </c>
      <c r="C333" t="s">
        <v>1869</v>
      </c>
      <c r="D333" t="s">
        <v>1870</v>
      </c>
      <c r="E333" t="s">
        <v>1871</v>
      </c>
      <c r="F333" t="s">
        <v>1428</v>
      </c>
    </row>
    <row r="334" spans="1:6">
      <c r="A334" t="s">
        <v>108</v>
      </c>
      <c r="B334" t="s">
        <v>1868</v>
      </c>
      <c r="C334" t="s">
        <v>1869</v>
      </c>
      <c r="D334" t="s">
        <v>1870</v>
      </c>
      <c r="E334" t="s">
        <v>1871</v>
      </c>
      <c r="F334" t="s">
        <v>1448</v>
      </c>
    </row>
    <row r="335" spans="1:6">
      <c r="A335" t="s">
        <v>108</v>
      </c>
      <c r="B335" t="s">
        <v>3001</v>
      </c>
      <c r="C335" t="s">
        <v>3002</v>
      </c>
      <c r="D335" t="s">
        <v>3003</v>
      </c>
      <c r="E335" t="s">
        <v>1871</v>
      </c>
      <c r="F335" t="s">
        <v>1428</v>
      </c>
    </row>
    <row r="336" spans="1:6">
      <c r="A336" t="s">
        <v>108</v>
      </c>
      <c r="B336" t="s">
        <v>3323</v>
      </c>
      <c r="C336" t="s">
        <v>3324</v>
      </c>
      <c r="D336" t="s">
        <v>3325</v>
      </c>
      <c r="E336" t="s">
        <v>1775</v>
      </c>
      <c r="F336" t="s">
        <v>1433</v>
      </c>
    </row>
    <row r="337" spans="1:6">
      <c r="A337" t="s">
        <v>108</v>
      </c>
      <c r="B337" t="s">
        <v>2565</v>
      </c>
      <c r="C337" t="s">
        <v>2566</v>
      </c>
      <c r="D337" t="s">
        <v>2567</v>
      </c>
      <c r="E337" t="s">
        <v>1427</v>
      </c>
      <c r="F337" t="s">
        <v>1433</v>
      </c>
    </row>
    <row r="338" spans="1:6">
      <c r="A338" t="s">
        <v>108</v>
      </c>
      <c r="B338" t="s">
        <v>3130</v>
      </c>
      <c r="C338" t="s">
        <v>3131</v>
      </c>
      <c r="D338" t="s">
        <v>3132</v>
      </c>
      <c r="E338" t="s">
        <v>1687</v>
      </c>
      <c r="F338" t="s">
        <v>1414</v>
      </c>
    </row>
    <row r="339" spans="1:6">
      <c r="A339" t="s">
        <v>108</v>
      </c>
      <c r="B339" t="s">
        <v>3130</v>
      </c>
      <c r="C339" t="s">
        <v>3131</v>
      </c>
      <c r="D339" t="s">
        <v>3132</v>
      </c>
      <c r="E339" t="s">
        <v>1687</v>
      </c>
      <c r="F339" t="s">
        <v>1433</v>
      </c>
    </row>
    <row r="340" spans="1:6">
      <c r="A340" t="s">
        <v>108</v>
      </c>
      <c r="B340" t="s">
        <v>2903</v>
      </c>
      <c r="C340" t="s">
        <v>2904</v>
      </c>
      <c r="D340" t="s">
        <v>2905</v>
      </c>
      <c r="E340" t="s">
        <v>1707</v>
      </c>
      <c r="F340" t="s">
        <v>2262</v>
      </c>
    </row>
    <row r="341" spans="1:6">
      <c r="A341" t="s">
        <v>108</v>
      </c>
      <c r="B341" t="s">
        <v>2562</v>
      </c>
      <c r="C341" t="s">
        <v>2563</v>
      </c>
      <c r="D341" t="s">
        <v>2564</v>
      </c>
      <c r="E341" t="s">
        <v>1427</v>
      </c>
      <c r="F341" t="s">
        <v>1433</v>
      </c>
    </row>
    <row r="342" spans="1:6">
      <c r="A342" t="s">
        <v>108</v>
      </c>
      <c r="B342" t="s">
        <v>2898</v>
      </c>
      <c r="C342" t="s">
        <v>2563</v>
      </c>
      <c r="D342" t="s">
        <v>2899</v>
      </c>
      <c r="E342" t="s">
        <v>1700</v>
      </c>
      <c r="F342" t="s">
        <v>1414</v>
      </c>
    </row>
    <row r="343" spans="1:6">
      <c r="A343" t="s">
        <v>108</v>
      </c>
      <c r="B343" t="s">
        <v>2722</v>
      </c>
      <c r="C343" t="s">
        <v>2723</v>
      </c>
      <c r="D343" t="s">
        <v>2724</v>
      </c>
      <c r="E343" t="s">
        <v>2721</v>
      </c>
      <c r="F343" t="s">
        <v>1433</v>
      </c>
    </row>
    <row r="344" spans="1:6">
      <c r="A344" t="s">
        <v>108</v>
      </c>
      <c r="B344" t="s">
        <v>1768</v>
      </c>
      <c r="C344" t="s">
        <v>1769</v>
      </c>
      <c r="D344" t="s">
        <v>1770</v>
      </c>
      <c r="E344" t="s">
        <v>1767</v>
      </c>
      <c r="F344" t="s">
        <v>1771</v>
      </c>
    </row>
    <row r="345" spans="1:6">
      <c r="A345" t="s">
        <v>108</v>
      </c>
      <c r="B345" t="s">
        <v>1768</v>
      </c>
      <c r="C345" t="s">
        <v>1769</v>
      </c>
      <c r="D345" t="s">
        <v>1770</v>
      </c>
      <c r="E345" t="s">
        <v>1767</v>
      </c>
      <c r="F345" t="s">
        <v>1428</v>
      </c>
    </row>
    <row r="346" spans="1:6">
      <c r="A346" t="s">
        <v>108</v>
      </c>
      <c r="B346" t="s">
        <v>1768</v>
      </c>
      <c r="C346" t="s">
        <v>1769</v>
      </c>
      <c r="D346" t="s">
        <v>1770</v>
      </c>
      <c r="E346" t="s">
        <v>1767</v>
      </c>
      <c r="F346" t="s">
        <v>1433</v>
      </c>
    </row>
    <row r="347" spans="1:6">
      <c r="A347" t="s">
        <v>108</v>
      </c>
      <c r="B347" t="s">
        <v>3538</v>
      </c>
      <c r="C347" t="s">
        <v>3539</v>
      </c>
      <c r="D347" t="s">
        <v>3540</v>
      </c>
      <c r="E347" t="s">
        <v>2277</v>
      </c>
      <c r="F347" t="s">
        <v>1433</v>
      </c>
    </row>
    <row r="348" spans="1:6">
      <c r="A348" t="s">
        <v>108</v>
      </c>
      <c r="B348" t="s">
        <v>3307</v>
      </c>
      <c r="C348" t="s">
        <v>3308</v>
      </c>
      <c r="D348" t="s">
        <v>3309</v>
      </c>
      <c r="E348" t="s">
        <v>2127</v>
      </c>
      <c r="F348" t="s">
        <v>1433</v>
      </c>
    </row>
    <row r="349" spans="1:6">
      <c r="A349" t="s">
        <v>108</v>
      </c>
      <c r="B349" t="s">
        <v>2909</v>
      </c>
      <c r="C349" t="s">
        <v>2910</v>
      </c>
      <c r="D349" t="s">
        <v>2911</v>
      </c>
      <c r="E349" t="s">
        <v>1714</v>
      </c>
      <c r="F349" t="s">
        <v>1433</v>
      </c>
    </row>
    <row r="350" spans="1:6">
      <c r="A350" t="s">
        <v>108</v>
      </c>
      <c r="B350" t="s">
        <v>3326</v>
      </c>
      <c r="C350" t="s">
        <v>3327</v>
      </c>
      <c r="D350" t="s">
        <v>3328</v>
      </c>
      <c r="E350" t="s">
        <v>1785</v>
      </c>
      <c r="F350" t="s">
        <v>1433</v>
      </c>
    </row>
    <row r="351" spans="1:6">
      <c r="A351" t="s">
        <v>108</v>
      </c>
      <c r="B351" t="s">
        <v>2115</v>
      </c>
      <c r="C351" t="s">
        <v>2116</v>
      </c>
      <c r="D351" t="s">
        <v>2117</v>
      </c>
      <c r="E351" t="s">
        <v>1687</v>
      </c>
      <c r="F351" t="s">
        <v>1433</v>
      </c>
    </row>
    <row r="352" spans="1:6">
      <c r="A352" t="s">
        <v>108</v>
      </c>
      <c r="B352" t="s">
        <v>1786</v>
      </c>
      <c r="C352" t="s">
        <v>1787</v>
      </c>
      <c r="D352" t="s">
        <v>1788</v>
      </c>
      <c r="E352" t="s">
        <v>1785</v>
      </c>
      <c r="F352" t="s">
        <v>1448</v>
      </c>
    </row>
    <row r="353" spans="1:6">
      <c r="A353" t="s">
        <v>108</v>
      </c>
      <c r="B353" t="s">
        <v>1786</v>
      </c>
      <c r="C353" t="s">
        <v>1787</v>
      </c>
      <c r="D353" t="s">
        <v>1788</v>
      </c>
      <c r="E353" t="s">
        <v>1785</v>
      </c>
      <c r="F353" t="s">
        <v>1428</v>
      </c>
    </row>
    <row r="354" spans="1:6">
      <c r="A354" t="s">
        <v>108</v>
      </c>
      <c r="B354" t="s">
        <v>1782</v>
      </c>
      <c r="C354" t="s">
        <v>1783</v>
      </c>
      <c r="D354" t="s">
        <v>1784</v>
      </c>
      <c r="E354" t="s">
        <v>1785</v>
      </c>
      <c r="F354" t="s">
        <v>1414</v>
      </c>
    </row>
    <row r="355" spans="1:6">
      <c r="A355" t="s">
        <v>108</v>
      </c>
      <c r="B355" t="s">
        <v>1782</v>
      </c>
      <c r="C355" t="s">
        <v>1783</v>
      </c>
      <c r="D355" t="s">
        <v>1784</v>
      </c>
      <c r="E355" t="s">
        <v>1785</v>
      </c>
      <c r="F355" t="s">
        <v>1409</v>
      </c>
    </row>
    <row r="356" spans="1:6">
      <c r="A356" t="s">
        <v>108</v>
      </c>
      <c r="B356" t="s">
        <v>1837</v>
      </c>
      <c r="C356" t="s">
        <v>1838</v>
      </c>
      <c r="D356" t="s">
        <v>1839</v>
      </c>
      <c r="E356" t="s">
        <v>1834</v>
      </c>
      <c r="F356" t="s">
        <v>1433</v>
      </c>
    </row>
    <row r="357" spans="1:6">
      <c r="A357" t="s">
        <v>108</v>
      </c>
      <c r="B357" t="s">
        <v>1837</v>
      </c>
      <c r="C357" t="s">
        <v>1838</v>
      </c>
      <c r="D357" t="s">
        <v>1839</v>
      </c>
      <c r="E357" t="s">
        <v>1834</v>
      </c>
      <c r="F357" t="s">
        <v>1414</v>
      </c>
    </row>
    <row r="358" spans="1:6">
      <c r="A358" t="s">
        <v>108</v>
      </c>
      <c r="B358" t="s">
        <v>2706</v>
      </c>
      <c r="C358" t="s">
        <v>2707</v>
      </c>
      <c r="D358" t="s">
        <v>2708</v>
      </c>
      <c r="E358" t="s">
        <v>1795</v>
      </c>
      <c r="F358" t="s">
        <v>1428</v>
      </c>
    </row>
    <row r="359" spans="1:6">
      <c r="A359" t="s">
        <v>108</v>
      </c>
      <c r="B359" t="s">
        <v>2706</v>
      </c>
      <c r="C359" t="s">
        <v>2707</v>
      </c>
      <c r="D359" t="s">
        <v>2708</v>
      </c>
      <c r="E359" t="s">
        <v>1795</v>
      </c>
      <c r="F359" t="s">
        <v>1448</v>
      </c>
    </row>
    <row r="360" spans="1:6">
      <c r="A360" t="s">
        <v>108</v>
      </c>
      <c r="B360" t="s">
        <v>2522</v>
      </c>
      <c r="C360" t="s">
        <v>2523</v>
      </c>
      <c r="D360" t="s">
        <v>2524</v>
      </c>
      <c r="E360" t="s">
        <v>1901</v>
      </c>
      <c r="F360" t="s">
        <v>1448</v>
      </c>
    </row>
    <row r="361" spans="1:6">
      <c r="A361" t="s">
        <v>108</v>
      </c>
      <c r="B361" t="s">
        <v>2522</v>
      </c>
      <c r="C361" t="s">
        <v>2523</v>
      </c>
      <c r="D361" t="s">
        <v>2524</v>
      </c>
      <c r="E361" t="s">
        <v>1901</v>
      </c>
      <c r="F361" t="s">
        <v>1428</v>
      </c>
    </row>
    <row r="362" spans="1:6">
      <c r="A362" t="s">
        <v>108</v>
      </c>
      <c r="B362" t="s">
        <v>3332</v>
      </c>
      <c r="C362" t="s">
        <v>3333</v>
      </c>
      <c r="D362" t="s">
        <v>3334</v>
      </c>
      <c r="E362" t="s">
        <v>1795</v>
      </c>
      <c r="F362" t="s">
        <v>1433</v>
      </c>
    </row>
    <row r="363" spans="1:6">
      <c r="A363" t="s">
        <v>108</v>
      </c>
      <c r="B363" t="s">
        <v>2299</v>
      </c>
      <c r="C363" t="s">
        <v>2300</v>
      </c>
      <c r="D363" t="s">
        <v>2301</v>
      </c>
      <c r="E363" t="s">
        <v>1408</v>
      </c>
      <c r="F363" t="s">
        <v>1433</v>
      </c>
    </row>
    <row r="364" spans="1:6">
      <c r="A364" t="s">
        <v>108</v>
      </c>
      <c r="B364" t="s">
        <v>3372</v>
      </c>
      <c r="C364" t="s">
        <v>3373</v>
      </c>
      <c r="D364" t="s">
        <v>3374</v>
      </c>
      <c r="E364" t="s">
        <v>2277</v>
      </c>
      <c r="F364" t="s">
        <v>1433</v>
      </c>
    </row>
    <row r="365" spans="1:6">
      <c r="A365" t="s">
        <v>108</v>
      </c>
      <c r="B365" t="s">
        <v>3521</v>
      </c>
      <c r="C365" t="s">
        <v>3522</v>
      </c>
      <c r="D365" t="s">
        <v>3523</v>
      </c>
      <c r="E365" t="s">
        <v>1687</v>
      </c>
      <c r="F365" t="s">
        <v>1433</v>
      </c>
    </row>
    <row r="366" spans="1:6">
      <c r="A366" t="s">
        <v>108</v>
      </c>
      <c r="B366" t="s">
        <v>1858</v>
      </c>
      <c r="C366" t="s">
        <v>1859</v>
      </c>
      <c r="D366" t="s">
        <v>1860</v>
      </c>
      <c r="E366" t="s">
        <v>1861</v>
      </c>
      <c r="F366" t="s">
        <v>1433</v>
      </c>
    </row>
    <row r="367" spans="1:6">
      <c r="A367" t="s">
        <v>108</v>
      </c>
      <c r="B367" t="s">
        <v>2503</v>
      </c>
      <c r="C367" t="s">
        <v>2504</v>
      </c>
      <c r="D367" t="s">
        <v>2505</v>
      </c>
      <c r="E367" t="s">
        <v>1687</v>
      </c>
      <c r="F367" t="s">
        <v>1433</v>
      </c>
    </row>
    <row r="368" spans="1:6">
      <c r="A368" t="s">
        <v>108</v>
      </c>
      <c r="B368" t="s">
        <v>3191</v>
      </c>
      <c r="C368" t="s">
        <v>3192</v>
      </c>
      <c r="D368" t="s">
        <v>3193</v>
      </c>
      <c r="E368" t="s">
        <v>1861</v>
      </c>
      <c r="F368" t="s">
        <v>1433</v>
      </c>
    </row>
    <row r="369" spans="1:6">
      <c r="A369" t="s">
        <v>108</v>
      </c>
      <c r="B369" t="s">
        <v>2995</v>
      </c>
      <c r="C369" t="s">
        <v>2996</v>
      </c>
      <c r="D369" t="s">
        <v>2997</v>
      </c>
      <c r="E369" t="s">
        <v>1861</v>
      </c>
      <c r="F369" t="s">
        <v>1433</v>
      </c>
    </row>
    <row r="370" spans="1:6">
      <c r="A370" t="s">
        <v>108</v>
      </c>
      <c r="B370" t="s">
        <v>2310</v>
      </c>
      <c r="C370" t="s">
        <v>2311</v>
      </c>
      <c r="D370" t="s">
        <v>2312</v>
      </c>
      <c r="E370" t="s">
        <v>1893</v>
      </c>
      <c r="F370" t="s">
        <v>1433</v>
      </c>
    </row>
    <row r="371" spans="1:6">
      <c r="A371" t="s">
        <v>108</v>
      </c>
      <c r="B371" t="s">
        <v>3127</v>
      </c>
      <c r="C371" t="s">
        <v>3128</v>
      </c>
      <c r="D371" t="s">
        <v>3129</v>
      </c>
      <c r="E371" t="s">
        <v>1687</v>
      </c>
      <c r="F371" t="s">
        <v>1433</v>
      </c>
    </row>
    <row r="372" spans="1:6">
      <c r="A372" t="s">
        <v>108</v>
      </c>
      <c r="B372" t="s">
        <v>2951</v>
      </c>
      <c r="C372" t="s">
        <v>2952</v>
      </c>
      <c r="D372" t="s">
        <v>2953</v>
      </c>
      <c r="E372" t="s">
        <v>1785</v>
      </c>
      <c r="F372" t="s">
        <v>1428</v>
      </c>
    </row>
    <row r="373" spans="1:6">
      <c r="A373" t="s">
        <v>108</v>
      </c>
      <c r="B373" t="s">
        <v>2951</v>
      </c>
      <c r="C373" t="s">
        <v>2952</v>
      </c>
      <c r="D373" t="s">
        <v>2953</v>
      </c>
      <c r="E373" t="s">
        <v>1785</v>
      </c>
      <c r="F373" t="s">
        <v>1448</v>
      </c>
    </row>
    <row r="374" spans="1:6">
      <c r="A374" t="s">
        <v>108</v>
      </c>
      <c r="B374" t="s">
        <v>2758</v>
      </c>
      <c r="C374" t="s">
        <v>2759</v>
      </c>
      <c r="D374" t="s">
        <v>2760</v>
      </c>
      <c r="E374" t="s">
        <v>2277</v>
      </c>
      <c r="F374" t="s">
        <v>1414</v>
      </c>
    </row>
    <row r="375" spans="1:6">
      <c r="A375" t="s">
        <v>108</v>
      </c>
      <c r="B375" t="s">
        <v>1693</v>
      </c>
      <c r="C375" t="s">
        <v>1694</v>
      </c>
      <c r="D375" t="s">
        <v>1695</v>
      </c>
      <c r="E375" t="s">
        <v>1696</v>
      </c>
      <c r="F375" t="s">
        <v>1428</v>
      </c>
    </row>
    <row r="376" spans="1:6">
      <c r="A376" t="s">
        <v>108</v>
      </c>
      <c r="B376" t="s">
        <v>1693</v>
      </c>
      <c r="C376" t="s">
        <v>1694</v>
      </c>
      <c r="D376" t="s">
        <v>1695</v>
      </c>
      <c r="E376" t="s">
        <v>1696</v>
      </c>
      <c r="F376" t="s">
        <v>1448</v>
      </c>
    </row>
    <row r="377" spans="1:6">
      <c r="A377" t="s">
        <v>108</v>
      </c>
      <c r="B377" t="s">
        <v>2431</v>
      </c>
      <c r="C377" t="s">
        <v>2432</v>
      </c>
      <c r="D377" t="s">
        <v>2433</v>
      </c>
      <c r="E377" t="s">
        <v>1696</v>
      </c>
      <c r="F377" t="s">
        <v>1433</v>
      </c>
    </row>
    <row r="378" spans="1:6">
      <c r="A378" t="s">
        <v>108</v>
      </c>
      <c r="B378" t="s">
        <v>2431</v>
      </c>
      <c r="C378" t="s">
        <v>2432</v>
      </c>
      <c r="D378" t="s">
        <v>2433</v>
      </c>
      <c r="E378" t="s">
        <v>1696</v>
      </c>
      <c r="F378" t="s">
        <v>1414</v>
      </c>
    </row>
    <row r="379" spans="1:6">
      <c r="A379" t="s">
        <v>108</v>
      </c>
      <c r="B379" t="s">
        <v>3032</v>
      </c>
      <c r="C379" t="s">
        <v>3033</v>
      </c>
      <c r="D379" t="s">
        <v>3034</v>
      </c>
      <c r="E379" t="s">
        <v>1423</v>
      </c>
      <c r="F379" t="s">
        <v>2547</v>
      </c>
    </row>
    <row r="380" spans="1:6">
      <c r="A380" t="s">
        <v>108</v>
      </c>
      <c r="B380" t="s">
        <v>2965</v>
      </c>
      <c r="C380" t="s">
        <v>2966</v>
      </c>
      <c r="D380" t="s">
        <v>2967</v>
      </c>
      <c r="E380" t="s">
        <v>1462</v>
      </c>
      <c r="F380" t="s">
        <v>1433</v>
      </c>
    </row>
    <row r="381" spans="1:6">
      <c r="A381" t="s">
        <v>108</v>
      </c>
      <c r="B381" t="s">
        <v>2076</v>
      </c>
      <c r="C381" t="s">
        <v>2077</v>
      </c>
      <c r="D381" t="s">
        <v>2078</v>
      </c>
      <c r="E381" t="s">
        <v>1672</v>
      </c>
      <c r="F381" t="s">
        <v>1409</v>
      </c>
    </row>
    <row r="382" spans="1:6">
      <c r="A382" t="s">
        <v>108</v>
      </c>
      <c r="B382" t="s">
        <v>2076</v>
      </c>
      <c r="C382" t="s">
        <v>2077</v>
      </c>
      <c r="D382" t="s">
        <v>2078</v>
      </c>
      <c r="E382" t="s">
        <v>1672</v>
      </c>
      <c r="F382" t="s">
        <v>1414</v>
      </c>
    </row>
    <row r="383" spans="1:6">
      <c r="A383" t="s">
        <v>108</v>
      </c>
      <c r="B383" t="s">
        <v>2186</v>
      </c>
      <c r="C383" t="s">
        <v>2187</v>
      </c>
      <c r="D383" t="s">
        <v>2188</v>
      </c>
      <c r="E383" t="s">
        <v>1795</v>
      </c>
      <c r="F383" t="s">
        <v>1428</v>
      </c>
    </row>
    <row r="384" spans="1:6">
      <c r="A384" t="s">
        <v>108</v>
      </c>
      <c r="B384" t="s">
        <v>2186</v>
      </c>
      <c r="C384" t="s">
        <v>2187</v>
      </c>
      <c r="D384" t="s">
        <v>2188</v>
      </c>
      <c r="E384" t="s">
        <v>1795</v>
      </c>
      <c r="F384" t="s">
        <v>1448</v>
      </c>
    </row>
    <row r="385" spans="1:6">
      <c r="A385" t="s">
        <v>108</v>
      </c>
      <c r="B385" t="s">
        <v>2112</v>
      </c>
      <c r="C385" t="s">
        <v>2113</v>
      </c>
      <c r="D385" t="s">
        <v>2114</v>
      </c>
      <c r="E385" t="s">
        <v>1714</v>
      </c>
      <c r="F385" t="s">
        <v>1428</v>
      </c>
    </row>
    <row r="386" spans="1:6">
      <c r="A386" t="s">
        <v>108</v>
      </c>
      <c r="B386" t="s">
        <v>2112</v>
      </c>
      <c r="C386" t="s">
        <v>2113</v>
      </c>
      <c r="D386" t="s">
        <v>2114</v>
      </c>
      <c r="E386" t="s">
        <v>1714</v>
      </c>
      <c r="F386" t="s">
        <v>1414</v>
      </c>
    </row>
    <row r="387" spans="1:6">
      <c r="A387" t="s">
        <v>108</v>
      </c>
      <c r="B387" t="s">
        <v>2112</v>
      </c>
      <c r="C387" t="s">
        <v>2113</v>
      </c>
      <c r="D387" t="s">
        <v>2114</v>
      </c>
      <c r="E387" t="s">
        <v>1714</v>
      </c>
      <c r="F387" t="s">
        <v>1409</v>
      </c>
    </row>
    <row r="388" spans="1:6">
      <c r="A388" t="s">
        <v>108</v>
      </c>
      <c r="B388" t="s">
        <v>2112</v>
      </c>
      <c r="C388" t="s">
        <v>2113</v>
      </c>
      <c r="D388" t="s">
        <v>2114</v>
      </c>
      <c r="E388" t="s">
        <v>1714</v>
      </c>
      <c r="F388" t="s">
        <v>1448</v>
      </c>
    </row>
    <row r="389" spans="1:6">
      <c r="A389" t="s">
        <v>108</v>
      </c>
      <c r="B389" t="s">
        <v>2183</v>
      </c>
      <c r="C389" t="s">
        <v>2184</v>
      </c>
      <c r="D389" t="s">
        <v>2185</v>
      </c>
      <c r="E389" t="s">
        <v>1795</v>
      </c>
      <c r="F389" t="s">
        <v>1409</v>
      </c>
    </row>
    <row r="390" spans="1:6">
      <c r="A390" t="s">
        <v>108</v>
      </c>
      <c r="B390" t="s">
        <v>2183</v>
      </c>
      <c r="C390" t="s">
        <v>2184</v>
      </c>
      <c r="D390" t="s">
        <v>2185</v>
      </c>
      <c r="E390" t="s">
        <v>1795</v>
      </c>
      <c r="F390" t="s">
        <v>1414</v>
      </c>
    </row>
    <row r="391" spans="1:6">
      <c r="A391" t="s">
        <v>108</v>
      </c>
      <c r="B391" t="s">
        <v>2235</v>
      </c>
      <c r="C391" t="s">
        <v>2236</v>
      </c>
      <c r="D391" t="s">
        <v>2237</v>
      </c>
      <c r="E391" t="s">
        <v>1687</v>
      </c>
      <c r="F391" t="s">
        <v>1414</v>
      </c>
    </row>
    <row r="392" spans="1:6">
      <c r="A392" t="s">
        <v>108</v>
      </c>
      <c r="B392" t="s">
        <v>2235</v>
      </c>
      <c r="C392" t="s">
        <v>2236</v>
      </c>
      <c r="D392" t="s">
        <v>2237</v>
      </c>
      <c r="E392" t="s">
        <v>1687</v>
      </c>
      <c r="F392" t="s">
        <v>1409</v>
      </c>
    </row>
    <row r="393" spans="1:6">
      <c r="A393" t="s">
        <v>108</v>
      </c>
      <c r="B393" t="s">
        <v>1467</v>
      </c>
      <c r="C393" t="s">
        <v>1468</v>
      </c>
      <c r="D393" t="s">
        <v>1469</v>
      </c>
      <c r="E393" t="s">
        <v>1470</v>
      </c>
      <c r="F393" t="s">
        <v>1414</v>
      </c>
    </row>
    <row r="394" spans="1:6">
      <c r="A394" t="s">
        <v>108</v>
      </c>
      <c r="B394" t="s">
        <v>1467</v>
      </c>
      <c r="C394" t="s">
        <v>1468</v>
      </c>
      <c r="D394" t="s">
        <v>1469</v>
      </c>
      <c r="E394" t="s">
        <v>1470</v>
      </c>
      <c r="F394" t="s">
        <v>1409</v>
      </c>
    </row>
    <row r="395" spans="1:6">
      <c r="A395" t="s">
        <v>108</v>
      </c>
      <c r="B395" t="s">
        <v>2210</v>
      </c>
      <c r="C395" t="s">
        <v>2211</v>
      </c>
      <c r="D395" t="s">
        <v>2212</v>
      </c>
      <c r="E395" t="s">
        <v>1828</v>
      </c>
      <c r="F395" t="s">
        <v>1409</v>
      </c>
    </row>
    <row r="396" spans="1:6">
      <c r="A396" t="s">
        <v>108</v>
      </c>
      <c r="B396" t="s">
        <v>2210</v>
      </c>
      <c r="C396" t="s">
        <v>2211</v>
      </c>
      <c r="D396" t="s">
        <v>2212</v>
      </c>
      <c r="E396" t="s">
        <v>1828</v>
      </c>
      <c r="F396" t="s">
        <v>1414</v>
      </c>
    </row>
    <row r="397" spans="1:6">
      <c r="A397" t="s">
        <v>108</v>
      </c>
      <c r="B397" t="s">
        <v>1632</v>
      </c>
      <c r="C397" t="s">
        <v>1633</v>
      </c>
      <c r="D397" t="s">
        <v>1634</v>
      </c>
      <c r="E397" t="s">
        <v>1635</v>
      </c>
      <c r="F397" t="s">
        <v>1414</v>
      </c>
    </row>
    <row r="398" spans="1:6">
      <c r="A398" t="s">
        <v>108</v>
      </c>
      <c r="B398" t="s">
        <v>1632</v>
      </c>
      <c r="C398" t="s">
        <v>1633</v>
      </c>
      <c r="D398" t="s">
        <v>1634</v>
      </c>
      <c r="E398" t="s">
        <v>1635</v>
      </c>
      <c r="F398" t="s">
        <v>1409</v>
      </c>
    </row>
    <row r="399" spans="1:6">
      <c r="A399" t="s">
        <v>108</v>
      </c>
      <c r="B399" t="s">
        <v>1844</v>
      </c>
      <c r="C399" t="s">
        <v>1845</v>
      </c>
      <c r="D399" t="s">
        <v>1846</v>
      </c>
      <c r="E399" t="s">
        <v>1847</v>
      </c>
      <c r="F399" t="s">
        <v>1409</v>
      </c>
    </row>
    <row r="400" spans="1:6">
      <c r="A400" t="s">
        <v>108</v>
      </c>
      <c r="B400" t="s">
        <v>1844</v>
      </c>
      <c r="C400" t="s">
        <v>1845</v>
      </c>
      <c r="D400" t="s">
        <v>1846</v>
      </c>
      <c r="E400" t="s">
        <v>1847</v>
      </c>
      <c r="F400" t="s">
        <v>1414</v>
      </c>
    </row>
    <row r="401" spans="1:6">
      <c r="A401" t="s">
        <v>108</v>
      </c>
      <c r="B401" t="s">
        <v>2161</v>
      </c>
      <c r="C401" t="s">
        <v>2162</v>
      </c>
      <c r="D401" t="s">
        <v>2163</v>
      </c>
      <c r="E401" t="s">
        <v>2164</v>
      </c>
      <c r="F401" t="s">
        <v>1414</v>
      </c>
    </row>
    <row r="402" spans="1:6">
      <c r="A402" t="s">
        <v>108</v>
      </c>
      <c r="B402" t="s">
        <v>2161</v>
      </c>
      <c r="C402" t="s">
        <v>2162</v>
      </c>
      <c r="D402" t="s">
        <v>2163</v>
      </c>
      <c r="E402" t="s">
        <v>2164</v>
      </c>
      <c r="F402" t="s">
        <v>1409</v>
      </c>
    </row>
    <row r="403" spans="1:6">
      <c r="A403" t="s">
        <v>108</v>
      </c>
      <c r="B403" t="s">
        <v>3350</v>
      </c>
      <c r="C403" t="s">
        <v>3351</v>
      </c>
      <c r="D403" t="s">
        <v>3352</v>
      </c>
      <c r="E403" t="s">
        <v>2721</v>
      </c>
      <c r="F403" t="s">
        <v>1414</v>
      </c>
    </row>
    <row r="404" spans="1:6">
      <c r="A404" t="s">
        <v>108</v>
      </c>
      <c r="B404" t="s">
        <v>2506</v>
      </c>
      <c r="C404" t="s">
        <v>2507</v>
      </c>
      <c r="D404" t="s">
        <v>2508</v>
      </c>
      <c r="E404" t="s">
        <v>1871</v>
      </c>
      <c r="F404" t="s">
        <v>1428</v>
      </c>
    </row>
    <row r="405" spans="1:6">
      <c r="A405" t="s">
        <v>108</v>
      </c>
      <c r="B405" t="s">
        <v>2506</v>
      </c>
      <c r="C405" t="s">
        <v>2507</v>
      </c>
      <c r="D405" t="s">
        <v>2508</v>
      </c>
      <c r="E405" t="s">
        <v>1871</v>
      </c>
      <c r="F405" t="s">
        <v>1448</v>
      </c>
    </row>
    <row r="406" spans="1:6">
      <c r="A406" t="s">
        <v>108</v>
      </c>
      <c r="B406" t="s">
        <v>2180</v>
      </c>
      <c r="C406" t="s">
        <v>2181</v>
      </c>
      <c r="D406" t="s">
        <v>2182</v>
      </c>
      <c r="E406" t="s">
        <v>1795</v>
      </c>
      <c r="F406" t="s">
        <v>1433</v>
      </c>
    </row>
    <row r="407" spans="1:6">
      <c r="A407" t="s">
        <v>108</v>
      </c>
      <c r="B407" t="s">
        <v>1405</v>
      </c>
      <c r="C407" t="s">
        <v>1406</v>
      </c>
      <c r="D407" t="s">
        <v>1407</v>
      </c>
      <c r="E407" t="s">
        <v>1408</v>
      </c>
      <c r="F407" t="s">
        <v>1409</v>
      </c>
    </row>
    <row r="408" spans="1:6">
      <c r="A408" t="s">
        <v>108</v>
      </c>
      <c r="B408" t="s">
        <v>1405</v>
      </c>
      <c r="C408" t="s">
        <v>1406</v>
      </c>
      <c r="D408" t="s">
        <v>1407</v>
      </c>
      <c r="E408" t="s">
        <v>1408</v>
      </c>
      <c r="F408" t="s">
        <v>1428</v>
      </c>
    </row>
    <row r="409" spans="1:6">
      <c r="A409" t="s">
        <v>108</v>
      </c>
      <c r="B409" t="s">
        <v>1405</v>
      </c>
      <c r="C409" t="s">
        <v>1406</v>
      </c>
      <c r="D409" t="s">
        <v>1407</v>
      </c>
      <c r="E409" t="s">
        <v>1408</v>
      </c>
      <c r="F409" t="s">
        <v>1414</v>
      </c>
    </row>
    <row r="410" spans="1:6">
      <c r="A410" t="s">
        <v>108</v>
      </c>
      <c r="B410" t="s">
        <v>3375</v>
      </c>
      <c r="C410" t="s">
        <v>3376</v>
      </c>
      <c r="D410" t="s">
        <v>3377</v>
      </c>
      <c r="E410" t="s">
        <v>2277</v>
      </c>
      <c r="F410" t="s">
        <v>1433</v>
      </c>
    </row>
    <row r="411" spans="1:6">
      <c r="A411" t="s">
        <v>108</v>
      </c>
      <c r="B411" t="s">
        <v>1908</v>
      </c>
      <c r="C411" t="s">
        <v>1909</v>
      </c>
      <c r="D411" t="s">
        <v>1910</v>
      </c>
      <c r="E411" t="s">
        <v>1462</v>
      </c>
      <c r="F411" t="s">
        <v>1428</v>
      </c>
    </row>
    <row r="412" spans="1:6">
      <c r="A412" t="s">
        <v>108</v>
      </c>
      <c r="B412" t="s">
        <v>1908</v>
      </c>
      <c r="C412" t="s">
        <v>1909</v>
      </c>
      <c r="D412" t="s">
        <v>1910</v>
      </c>
      <c r="E412" t="s">
        <v>1462</v>
      </c>
      <c r="F412" t="s">
        <v>1448</v>
      </c>
    </row>
    <row r="413" spans="1:6">
      <c r="A413" t="s">
        <v>108</v>
      </c>
      <c r="B413" t="s">
        <v>2551</v>
      </c>
      <c r="C413" t="s">
        <v>2552</v>
      </c>
      <c r="D413" t="s">
        <v>2553</v>
      </c>
      <c r="E413" t="s">
        <v>1423</v>
      </c>
      <c r="F413" t="s">
        <v>1433</v>
      </c>
    </row>
    <row r="414" spans="1:6">
      <c r="A414" t="s">
        <v>108</v>
      </c>
      <c r="B414" t="s">
        <v>3510</v>
      </c>
      <c r="C414" t="s">
        <v>1086</v>
      </c>
      <c r="D414" t="s">
        <v>3511</v>
      </c>
      <c r="E414" t="s">
        <v>1828</v>
      </c>
      <c r="F414" t="s">
        <v>1433</v>
      </c>
    </row>
    <row r="415" spans="1:6">
      <c r="A415" t="s">
        <v>108</v>
      </c>
      <c r="B415" t="s">
        <v>2548</v>
      </c>
      <c r="C415" t="s">
        <v>2549</v>
      </c>
      <c r="D415" t="s">
        <v>2550</v>
      </c>
      <c r="E415" t="s">
        <v>1423</v>
      </c>
      <c r="F415" t="s">
        <v>1433</v>
      </c>
    </row>
    <row r="416" spans="1:6">
      <c r="A416" t="s">
        <v>108</v>
      </c>
      <c r="B416" t="s">
        <v>2773</v>
      </c>
      <c r="C416" t="s">
        <v>2774</v>
      </c>
      <c r="D416" t="s">
        <v>2775</v>
      </c>
      <c r="E416" t="s">
        <v>1427</v>
      </c>
      <c r="F416" t="s">
        <v>1433</v>
      </c>
    </row>
    <row r="417" spans="1:6">
      <c r="A417" t="s">
        <v>108</v>
      </c>
      <c r="B417" t="s">
        <v>1701</v>
      </c>
      <c r="C417" t="s">
        <v>1702</v>
      </c>
      <c r="D417" t="s">
        <v>1703</v>
      </c>
      <c r="E417" t="s">
        <v>1696</v>
      </c>
      <c r="F417" t="s">
        <v>1428</v>
      </c>
    </row>
    <row r="418" spans="1:6">
      <c r="A418" t="s">
        <v>108</v>
      </c>
      <c r="B418" t="s">
        <v>1701</v>
      </c>
      <c r="C418" t="s">
        <v>1702</v>
      </c>
      <c r="D418" t="s">
        <v>1703</v>
      </c>
      <c r="E418" t="s">
        <v>1696</v>
      </c>
      <c r="F418" t="s">
        <v>1409</v>
      </c>
    </row>
    <row r="419" spans="1:6">
      <c r="A419" t="s">
        <v>108</v>
      </c>
      <c r="B419" t="s">
        <v>1701</v>
      </c>
      <c r="C419" t="s">
        <v>1702</v>
      </c>
      <c r="D419" t="s">
        <v>1703</v>
      </c>
      <c r="E419" t="s">
        <v>1696</v>
      </c>
      <c r="F419" t="s">
        <v>1414</v>
      </c>
    </row>
    <row r="420" spans="1:6">
      <c r="A420" t="s">
        <v>108</v>
      </c>
      <c r="B420" t="s">
        <v>1701</v>
      </c>
      <c r="C420" t="s">
        <v>1702</v>
      </c>
      <c r="D420" t="s">
        <v>1703</v>
      </c>
      <c r="E420" t="s">
        <v>1696</v>
      </c>
      <c r="F420" t="s">
        <v>1448</v>
      </c>
    </row>
    <row r="421" spans="1:6">
      <c r="A421" t="s">
        <v>108</v>
      </c>
      <c r="B421" t="s">
        <v>3329</v>
      </c>
      <c r="C421" t="s">
        <v>3330</v>
      </c>
      <c r="D421" t="s">
        <v>3331</v>
      </c>
      <c r="E421" t="s">
        <v>1785</v>
      </c>
      <c r="F421" t="s">
        <v>1433</v>
      </c>
    </row>
    <row r="422" spans="1:6">
      <c r="A422" t="s">
        <v>108</v>
      </c>
      <c r="B422" t="s">
        <v>2971</v>
      </c>
      <c r="C422" t="s">
        <v>2972</v>
      </c>
      <c r="D422" t="s">
        <v>2973</v>
      </c>
      <c r="E422" t="s">
        <v>1893</v>
      </c>
      <c r="F422" t="s">
        <v>1428</v>
      </c>
    </row>
    <row r="423" spans="1:6">
      <c r="A423" t="s">
        <v>108</v>
      </c>
      <c r="B423" t="s">
        <v>2971</v>
      </c>
      <c r="C423" t="s">
        <v>2972</v>
      </c>
      <c r="D423" t="s">
        <v>2973</v>
      </c>
      <c r="E423" t="s">
        <v>1893</v>
      </c>
      <c r="F423" t="s">
        <v>1448</v>
      </c>
    </row>
    <row r="424" spans="1:6">
      <c r="A424" t="s">
        <v>108</v>
      </c>
      <c r="B424" t="s">
        <v>3489</v>
      </c>
      <c r="C424" t="s">
        <v>3490</v>
      </c>
      <c r="D424" t="s">
        <v>3491</v>
      </c>
      <c r="E424" t="s">
        <v>1785</v>
      </c>
      <c r="F424" t="s">
        <v>1433</v>
      </c>
    </row>
    <row r="425" spans="1:6">
      <c r="A425" t="s">
        <v>108</v>
      </c>
      <c r="B425" t="s">
        <v>3507</v>
      </c>
      <c r="C425" t="s">
        <v>3508</v>
      </c>
      <c r="D425" t="s">
        <v>3509</v>
      </c>
      <c r="E425" t="s">
        <v>1828</v>
      </c>
      <c r="F425" t="s">
        <v>1433</v>
      </c>
    </row>
    <row r="426" spans="1:6">
      <c r="A426" t="s">
        <v>108</v>
      </c>
      <c r="B426" t="s">
        <v>3313</v>
      </c>
      <c r="C426" t="s">
        <v>3314</v>
      </c>
      <c r="D426" t="s">
        <v>3315</v>
      </c>
      <c r="E426" t="s">
        <v>1742</v>
      </c>
      <c r="F426" t="s">
        <v>1409</v>
      </c>
    </row>
    <row r="427" spans="1:6">
      <c r="A427" t="s">
        <v>108</v>
      </c>
      <c r="B427" t="s">
        <v>3313</v>
      </c>
      <c r="C427" t="s">
        <v>3314</v>
      </c>
      <c r="D427" t="s">
        <v>3315</v>
      </c>
      <c r="E427" t="s">
        <v>1742</v>
      </c>
      <c r="F427" t="s">
        <v>1414</v>
      </c>
    </row>
    <row r="428" spans="1:6">
      <c r="A428" t="s">
        <v>108</v>
      </c>
      <c r="B428" t="s">
        <v>3381</v>
      </c>
      <c r="C428" t="s">
        <v>3382</v>
      </c>
      <c r="D428" t="s">
        <v>3383</v>
      </c>
      <c r="E428" t="s">
        <v>1927</v>
      </c>
      <c r="F428" t="s">
        <v>1414</v>
      </c>
    </row>
    <row r="429" spans="1:6">
      <c r="A429" t="s">
        <v>108</v>
      </c>
      <c r="B429" t="s">
        <v>2767</v>
      </c>
      <c r="C429" t="s">
        <v>2768</v>
      </c>
      <c r="D429" t="s">
        <v>2769</v>
      </c>
      <c r="E429" t="s">
        <v>1955</v>
      </c>
      <c r="F429" t="s">
        <v>1414</v>
      </c>
    </row>
    <row r="430" spans="1:6">
      <c r="A430" t="s">
        <v>108</v>
      </c>
      <c r="B430" t="s">
        <v>2767</v>
      </c>
      <c r="C430" t="s">
        <v>2768</v>
      </c>
      <c r="D430" t="s">
        <v>2769</v>
      </c>
      <c r="E430" t="s">
        <v>1955</v>
      </c>
      <c r="F430" t="s">
        <v>1409</v>
      </c>
    </row>
    <row r="431" spans="1:6">
      <c r="A431" t="s">
        <v>108</v>
      </c>
      <c r="B431" t="s">
        <v>2596</v>
      </c>
      <c r="C431" t="s">
        <v>2597</v>
      </c>
      <c r="D431" t="s">
        <v>2598</v>
      </c>
      <c r="E431" t="s">
        <v>1491</v>
      </c>
      <c r="F431" t="s">
        <v>1448</v>
      </c>
    </row>
    <row r="432" spans="1:6">
      <c r="A432" t="s">
        <v>108</v>
      </c>
      <c r="B432" t="s">
        <v>2596</v>
      </c>
      <c r="C432" t="s">
        <v>2597</v>
      </c>
      <c r="D432" t="s">
        <v>2598</v>
      </c>
      <c r="E432" t="s">
        <v>1491</v>
      </c>
      <c r="F432" t="s">
        <v>1428</v>
      </c>
    </row>
    <row r="433" spans="1:6">
      <c r="A433" t="s">
        <v>108</v>
      </c>
      <c r="B433" t="s">
        <v>3041</v>
      </c>
      <c r="C433" t="s">
        <v>3042</v>
      </c>
      <c r="D433" t="s">
        <v>3043</v>
      </c>
      <c r="E433" t="s">
        <v>1470</v>
      </c>
      <c r="F433" t="s">
        <v>1428</v>
      </c>
    </row>
    <row r="434" spans="1:6">
      <c r="A434" t="s">
        <v>108</v>
      </c>
      <c r="B434" t="s">
        <v>3041</v>
      </c>
      <c r="C434" t="s">
        <v>3042</v>
      </c>
      <c r="D434" t="s">
        <v>3043</v>
      </c>
      <c r="E434" t="s">
        <v>1470</v>
      </c>
      <c r="F434" t="s">
        <v>1448</v>
      </c>
    </row>
    <row r="435" spans="1:6">
      <c r="A435" t="s">
        <v>108</v>
      </c>
      <c r="B435" t="s">
        <v>1669</v>
      </c>
      <c r="C435" t="s">
        <v>1670</v>
      </c>
      <c r="D435" t="s">
        <v>1671</v>
      </c>
      <c r="E435" t="s">
        <v>1672</v>
      </c>
      <c r="F435" t="s">
        <v>1573</v>
      </c>
    </row>
    <row r="436" spans="1:6">
      <c r="A436" t="s">
        <v>108</v>
      </c>
      <c r="B436" t="s">
        <v>2086</v>
      </c>
      <c r="C436" t="s">
        <v>2087</v>
      </c>
      <c r="D436" t="s">
        <v>2088</v>
      </c>
      <c r="E436" t="s">
        <v>1672</v>
      </c>
      <c r="F436" t="s">
        <v>1428</v>
      </c>
    </row>
    <row r="437" spans="1:6">
      <c r="A437" t="s">
        <v>108</v>
      </c>
      <c r="B437" t="s">
        <v>2086</v>
      </c>
      <c r="C437" t="s">
        <v>2087</v>
      </c>
      <c r="D437" t="s">
        <v>2088</v>
      </c>
      <c r="E437" t="s">
        <v>1672</v>
      </c>
      <c r="F437" t="s">
        <v>1448</v>
      </c>
    </row>
    <row r="438" spans="1:6">
      <c r="A438" t="s">
        <v>108</v>
      </c>
      <c r="B438" t="s">
        <v>2174</v>
      </c>
      <c r="C438" t="s">
        <v>2175</v>
      </c>
      <c r="D438" t="s">
        <v>2176</v>
      </c>
      <c r="E438" t="s">
        <v>1763</v>
      </c>
      <c r="F438" t="s">
        <v>1409</v>
      </c>
    </row>
    <row r="439" spans="1:6">
      <c r="A439" t="s">
        <v>108</v>
      </c>
      <c r="B439" t="s">
        <v>2174</v>
      </c>
      <c r="C439" t="s">
        <v>2175</v>
      </c>
      <c r="D439" t="s">
        <v>2176</v>
      </c>
      <c r="E439" t="s">
        <v>1763</v>
      </c>
      <c r="F439" t="s">
        <v>1414</v>
      </c>
    </row>
    <row r="440" spans="1:6">
      <c r="A440" t="s">
        <v>108</v>
      </c>
      <c r="B440" t="s">
        <v>1810</v>
      </c>
      <c r="C440" t="s">
        <v>1811</v>
      </c>
      <c r="D440" t="s">
        <v>1812</v>
      </c>
      <c r="E440" t="s">
        <v>1813</v>
      </c>
      <c r="F440" t="s">
        <v>1433</v>
      </c>
    </row>
    <row r="441" spans="1:6">
      <c r="A441" t="s">
        <v>108</v>
      </c>
      <c r="B441" t="s">
        <v>3161</v>
      </c>
      <c r="C441" t="s">
        <v>3162</v>
      </c>
      <c r="D441" t="s">
        <v>3163</v>
      </c>
      <c r="E441" t="s">
        <v>1785</v>
      </c>
      <c r="F441" t="s">
        <v>1433</v>
      </c>
    </row>
    <row r="442" spans="1:6">
      <c r="A442" t="s">
        <v>108</v>
      </c>
      <c r="B442" t="s">
        <v>1825</v>
      </c>
      <c r="C442" t="s">
        <v>1826</v>
      </c>
      <c r="D442" t="s">
        <v>1827</v>
      </c>
      <c r="E442" t="s">
        <v>1828</v>
      </c>
      <c r="F442" t="s">
        <v>1433</v>
      </c>
    </row>
    <row r="443" spans="1:6">
      <c r="A443" t="s">
        <v>108</v>
      </c>
      <c r="B443" t="s">
        <v>2941</v>
      </c>
      <c r="C443" t="s">
        <v>2942</v>
      </c>
      <c r="D443" t="s">
        <v>2943</v>
      </c>
      <c r="E443" t="s">
        <v>1775</v>
      </c>
      <c r="F443" t="s">
        <v>1433</v>
      </c>
    </row>
    <row r="444" spans="1:6">
      <c r="A444" t="s">
        <v>108</v>
      </c>
      <c r="B444" t="s">
        <v>1505</v>
      </c>
      <c r="C444" t="s">
        <v>1506</v>
      </c>
      <c r="D444" t="s">
        <v>1507</v>
      </c>
      <c r="E444" t="s">
        <v>1483</v>
      </c>
      <c r="F444" t="s">
        <v>1433</v>
      </c>
    </row>
    <row r="445" spans="1:6">
      <c r="A445" t="s">
        <v>108</v>
      </c>
      <c r="B445" t="s">
        <v>1875</v>
      </c>
      <c r="C445" t="s">
        <v>1876</v>
      </c>
      <c r="D445" t="s">
        <v>1877</v>
      </c>
      <c r="E445" t="s">
        <v>1878</v>
      </c>
      <c r="F445" t="s">
        <v>1428</v>
      </c>
    </row>
    <row r="446" spans="1:6">
      <c r="A446" t="s">
        <v>108</v>
      </c>
      <c r="B446" t="s">
        <v>1875</v>
      </c>
      <c r="C446" t="s">
        <v>1876</v>
      </c>
      <c r="D446" t="s">
        <v>1877</v>
      </c>
      <c r="E446" t="s">
        <v>1878</v>
      </c>
      <c r="F446" t="s">
        <v>1433</v>
      </c>
    </row>
    <row r="447" spans="1:6">
      <c r="A447" t="s">
        <v>108</v>
      </c>
      <c r="B447" t="s">
        <v>2494</v>
      </c>
      <c r="C447" t="s">
        <v>2495</v>
      </c>
      <c r="D447" t="s">
        <v>2496</v>
      </c>
      <c r="E447" t="s">
        <v>1813</v>
      </c>
      <c r="F447" t="s">
        <v>1433</v>
      </c>
    </row>
    <row r="448" spans="1:6">
      <c r="A448" t="s">
        <v>108</v>
      </c>
      <c r="B448" t="s">
        <v>2482</v>
      </c>
      <c r="C448" t="s">
        <v>2483</v>
      </c>
      <c r="D448" t="s">
        <v>2484</v>
      </c>
      <c r="E448" t="s">
        <v>1775</v>
      </c>
      <c r="F448" t="s">
        <v>1433</v>
      </c>
    </row>
    <row r="449" spans="1:6">
      <c r="A449" t="s">
        <v>108</v>
      </c>
      <c r="B449" t="s">
        <v>2217</v>
      </c>
      <c r="C449" t="s">
        <v>2218</v>
      </c>
      <c r="D449" t="s">
        <v>2219</v>
      </c>
      <c r="E449" t="s">
        <v>1828</v>
      </c>
      <c r="F449" t="s">
        <v>1433</v>
      </c>
    </row>
    <row r="450" spans="1:6">
      <c r="A450" t="s">
        <v>108</v>
      </c>
      <c r="B450" t="s">
        <v>3492</v>
      </c>
      <c r="C450" t="s">
        <v>3493</v>
      </c>
      <c r="D450" t="s">
        <v>3494</v>
      </c>
      <c r="E450" t="s">
        <v>1785</v>
      </c>
      <c r="F450" t="s">
        <v>1433</v>
      </c>
    </row>
    <row r="451" spans="1:6">
      <c r="A451" t="s">
        <v>108</v>
      </c>
      <c r="B451" t="s">
        <v>3006</v>
      </c>
      <c r="C451" t="s">
        <v>3007</v>
      </c>
      <c r="D451" t="s">
        <v>3008</v>
      </c>
      <c r="E451" t="s">
        <v>1878</v>
      </c>
      <c r="F451" t="s">
        <v>1433</v>
      </c>
    </row>
    <row r="452" spans="1:6">
      <c r="A452" t="s">
        <v>108</v>
      </c>
      <c r="B452" t="s">
        <v>2983</v>
      </c>
      <c r="C452" t="s">
        <v>2984</v>
      </c>
      <c r="D452" t="s">
        <v>2985</v>
      </c>
      <c r="E452" t="s">
        <v>1828</v>
      </c>
      <c r="F452" t="s">
        <v>1433</v>
      </c>
    </row>
    <row r="453" spans="1:6">
      <c r="A453" t="s">
        <v>108</v>
      </c>
      <c r="B453" t="s">
        <v>3181</v>
      </c>
      <c r="C453" t="s">
        <v>3182</v>
      </c>
      <c r="D453" t="s">
        <v>3183</v>
      </c>
      <c r="E453" t="s">
        <v>1813</v>
      </c>
      <c r="F453" t="s">
        <v>1433</v>
      </c>
    </row>
    <row r="454" spans="1:6">
      <c r="A454" t="s">
        <v>108</v>
      </c>
      <c r="B454" t="s">
        <v>2977</v>
      </c>
      <c r="C454" t="s">
        <v>2978</v>
      </c>
      <c r="D454" t="s">
        <v>2979</v>
      </c>
      <c r="E454" t="s">
        <v>1813</v>
      </c>
      <c r="F454" t="s">
        <v>1433</v>
      </c>
    </row>
    <row r="455" spans="1:6">
      <c r="A455" t="s">
        <v>108</v>
      </c>
      <c r="B455" t="s">
        <v>3145</v>
      </c>
      <c r="C455" t="s">
        <v>3146</v>
      </c>
      <c r="D455" t="s">
        <v>3147</v>
      </c>
      <c r="E455" t="s">
        <v>1730</v>
      </c>
      <c r="F455" t="s">
        <v>1433</v>
      </c>
    </row>
    <row r="456" spans="1:6">
      <c r="A456" t="s">
        <v>108</v>
      </c>
      <c r="B456" t="s">
        <v>2250</v>
      </c>
      <c r="C456" t="s">
        <v>2251</v>
      </c>
      <c r="D456" t="s">
        <v>2252</v>
      </c>
      <c r="E456" t="s">
        <v>1878</v>
      </c>
      <c r="F456" t="s">
        <v>1428</v>
      </c>
    </row>
    <row r="457" spans="1:6">
      <c r="A457" t="s">
        <v>108</v>
      </c>
      <c r="B457" t="s">
        <v>2250</v>
      </c>
      <c r="C457" t="s">
        <v>2251</v>
      </c>
      <c r="D457" t="s">
        <v>2252</v>
      </c>
      <c r="E457" t="s">
        <v>1878</v>
      </c>
      <c r="F457" t="s">
        <v>1433</v>
      </c>
    </row>
    <row r="458" spans="1:6">
      <c r="A458" t="s">
        <v>108</v>
      </c>
      <c r="B458" t="s">
        <v>2247</v>
      </c>
      <c r="C458" t="s">
        <v>2248</v>
      </c>
      <c r="D458" t="s">
        <v>2249</v>
      </c>
      <c r="E458" t="s">
        <v>1878</v>
      </c>
      <c r="F458" t="s">
        <v>1428</v>
      </c>
    </row>
    <row r="459" spans="1:6">
      <c r="A459" t="s">
        <v>108</v>
      </c>
      <c r="B459" t="s">
        <v>2247</v>
      </c>
      <c r="C459" t="s">
        <v>2248</v>
      </c>
      <c r="D459" t="s">
        <v>2249</v>
      </c>
      <c r="E459" t="s">
        <v>1878</v>
      </c>
      <c r="F459" t="s">
        <v>1433</v>
      </c>
    </row>
    <row r="460" spans="1:6">
      <c r="A460" t="s">
        <v>108</v>
      </c>
      <c r="B460" t="s">
        <v>3302</v>
      </c>
      <c r="C460" t="s">
        <v>3303</v>
      </c>
      <c r="D460" t="s">
        <v>3304</v>
      </c>
      <c r="E460" t="s">
        <v>1696</v>
      </c>
      <c r="F460" t="s">
        <v>1433</v>
      </c>
    </row>
    <row r="461" spans="1:6">
      <c r="A461" t="s">
        <v>108</v>
      </c>
      <c r="B461" t="s">
        <v>3302</v>
      </c>
      <c r="C461" t="s">
        <v>3303</v>
      </c>
      <c r="D461" t="s">
        <v>3304</v>
      </c>
      <c r="E461" t="s">
        <v>1696</v>
      </c>
      <c r="F461" t="s">
        <v>1414</v>
      </c>
    </row>
    <row r="462" spans="1:6">
      <c r="A462" t="s">
        <v>108</v>
      </c>
      <c r="B462" t="s">
        <v>1817</v>
      </c>
      <c r="C462" t="s">
        <v>1818</v>
      </c>
      <c r="D462" t="s">
        <v>1819</v>
      </c>
      <c r="E462" t="s">
        <v>1813</v>
      </c>
      <c r="F462" t="s">
        <v>1433</v>
      </c>
    </row>
    <row r="463" spans="1:6">
      <c r="A463" t="s">
        <v>108</v>
      </c>
      <c r="B463" t="s">
        <v>1817</v>
      </c>
      <c r="C463" t="s">
        <v>1818</v>
      </c>
      <c r="D463" t="s">
        <v>1819</v>
      </c>
      <c r="E463" t="s">
        <v>1813</v>
      </c>
      <c r="F463" t="s">
        <v>2262</v>
      </c>
    </row>
    <row r="464" spans="1:6">
      <c r="A464" t="s">
        <v>108</v>
      </c>
      <c r="B464" t="s">
        <v>2449</v>
      </c>
      <c r="C464" t="s">
        <v>2450</v>
      </c>
      <c r="D464" t="s">
        <v>2451</v>
      </c>
      <c r="E464" t="s">
        <v>1545</v>
      </c>
      <c r="F464" t="s">
        <v>1414</v>
      </c>
    </row>
    <row r="465" spans="1:6">
      <c r="A465" t="s">
        <v>108</v>
      </c>
      <c r="B465" t="s">
        <v>2449</v>
      </c>
      <c r="C465" t="s">
        <v>2450</v>
      </c>
      <c r="D465" t="s">
        <v>2451</v>
      </c>
      <c r="E465" t="s">
        <v>1545</v>
      </c>
      <c r="F465" t="s">
        <v>1409</v>
      </c>
    </row>
    <row r="466" spans="1:6">
      <c r="A466" t="s">
        <v>108</v>
      </c>
      <c r="B466" t="s">
        <v>2682</v>
      </c>
      <c r="C466" t="s">
        <v>2683</v>
      </c>
      <c r="D466" t="s">
        <v>2684</v>
      </c>
      <c r="E466" t="s">
        <v>1730</v>
      </c>
      <c r="F466" t="s">
        <v>1428</v>
      </c>
    </row>
    <row r="467" spans="1:6">
      <c r="A467" t="s">
        <v>108</v>
      </c>
      <c r="B467" t="s">
        <v>2682</v>
      </c>
      <c r="C467" t="s">
        <v>2683</v>
      </c>
      <c r="D467" t="s">
        <v>2684</v>
      </c>
      <c r="E467" t="s">
        <v>1730</v>
      </c>
      <c r="F467" t="s">
        <v>1448</v>
      </c>
    </row>
    <row r="468" spans="1:6">
      <c r="A468" t="s">
        <v>108</v>
      </c>
      <c r="B468" t="s">
        <v>2473</v>
      </c>
      <c r="C468" t="s">
        <v>2474</v>
      </c>
      <c r="D468" t="s">
        <v>2475</v>
      </c>
      <c r="E468" t="s">
        <v>1750</v>
      </c>
      <c r="F468" t="s">
        <v>1414</v>
      </c>
    </row>
    <row r="469" spans="1:6">
      <c r="A469" t="s">
        <v>108</v>
      </c>
      <c r="B469" t="s">
        <v>2473</v>
      </c>
      <c r="C469" t="s">
        <v>2474</v>
      </c>
      <c r="D469" t="s">
        <v>2475</v>
      </c>
      <c r="E469" t="s">
        <v>1750</v>
      </c>
      <c r="F469" t="s">
        <v>1409</v>
      </c>
    </row>
    <row r="470" spans="1:6">
      <c r="A470" t="s">
        <v>108</v>
      </c>
      <c r="B470" t="s">
        <v>2718</v>
      </c>
      <c r="C470" t="s">
        <v>2719</v>
      </c>
      <c r="D470" t="s">
        <v>2720</v>
      </c>
      <c r="E470" t="s">
        <v>2721</v>
      </c>
      <c r="F470" t="s">
        <v>1428</v>
      </c>
    </row>
    <row r="471" spans="1:6">
      <c r="A471" t="s">
        <v>108</v>
      </c>
      <c r="B471" t="s">
        <v>2718</v>
      </c>
      <c r="C471" t="s">
        <v>2719</v>
      </c>
      <c r="D471" t="s">
        <v>2720</v>
      </c>
      <c r="E471" t="s">
        <v>2721</v>
      </c>
      <c r="F471" t="s">
        <v>1448</v>
      </c>
    </row>
    <row r="472" spans="1:6">
      <c r="A472" t="s">
        <v>108</v>
      </c>
      <c r="B472" t="s">
        <v>1636</v>
      </c>
      <c r="C472" t="s">
        <v>1637</v>
      </c>
      <c r="D472" t="s">
        <v>1638</v>
      </c>
      <c r="E472" t="s">
        <v>1635</v>
      </c>
      <c r="F472" t="s">
        <v>1428</v>
      </c>
    </row>
    <row r="473" spans="1:6">
      <c r="A473" t="s">
        <v>108</v>
      </c>
      <c r="B473" t="s">
        <v>1636</v>
      </c>
      <c r="C473" t="s">
        <v>1637</v>
      </c>
      <c r="D473" t="s">
        <v>1638</v>
      </c>
      <c r="E473" t="s">
        <v>1635</v>
      </c>
      <c r="F473" t="s">
        <v>1448</v>
      </c>
    </row>
    <row r="474" spans="1:6">
      <c r="A474" t="s">
        <v>108</v>
      </c>
      <c r="B474" t="s">
        <v>2918</v>
      </c>
      <c r="C474" t="s">
        <v>2919</v>
      </c>
      <c r="D474" t="s">
        <v>2920</v>
      </c>
      <c r="E474" t="s">
        <v>1730</v>
      </c>
      <c r="F474" t="s">
        <v>1414</v>
      </c>
    </row>
    <row r="475" spans="1:6">
      <c r="A475" t="s">
        <v>108</v>
      </c>
      <c r="B475" t="s">
        <v>2918</v>
      </c>
      <c r="C475" t="s">
        <v>2919</v>
      </c>
      <c r="D475" t="s">
        <v>2920</v>
      </c>
      <c r="E475" t="s">
        <v>1730</v>
      </c>
      <c r="F475" t="s">
        <v>1428</v>
      </c>
    </row>
    <row r="476" spans="1:6">
      <c r="A476" t="s">
        <v>108</v>
      </c>
      <c r="B476" t="s">
        <v>2918</v>
      </c>
      <c r="C476" t="s">
        <v>2919</v>
      </c>
      <c r="D476" t="s">
        <v>2920</v>
      </c>
      <c r="E476" t="s">
        <v>1730</v>
      </c>
      <c r="F476" t="s">
        <v>1448</v>
      </c>
    </row>
    <row r="477" spans="1:6">
      <c r="A477" t="s">
        <v>108</v>
      </c>
      <c r="B477" t="s">
        <v>2137</v>
      </c>
      <c r="C477" t="s">
        <v>2138</v>
      </c>
      <c r="D477" t="s">
        <v>2139</v>
      </c>
      <c r="E477" t="s">
        <v>1545</v>
      </c>
      <c r="F477" t="s">
        <v>1433</v>
      </c>
    </row>
    <row r="478" spans="1:6">
      <c r="A478" t="s">
        <v>108</v>
      </c>
      <c r="B478" t="s">
        <v>3338</v>
      </c>
      <c r="C478" t="s">
        <v>3339</v>
      </c>
      <c r="D478" t="s">
        <v>3340</v>
      </c>
      <c r="E478" t="s">
        <v>1828</v>
      </c>
      <c r="F478" t="s">
        <v>1433</v>
      </c>
    </row>
    <row r="479" spans="1:6">
      <c r="A479" t="s">
        <v>108</v>
      </c>
      <c r="B479" t="s">
        <v>2491</v>
      </c>
      <c r="C479" t="s">
        <v>2492</v>
      </c>
      <c r="D479" t="s">
        <v>2493</v>
      </c>
      <c r="E479" t="s">
        <v>1809</v>
      </c>
      <c r="F479" t="s">
        <v>1414</v>
      </c>
    </row>
    <row r="480" spans="1:6">
      <c r="A480" t="s">
        <v>108</v>
      </c>
      <c r="B480" t="s">
        <v>2491</v>
      </c>
      <c r="C480" t="s">
        <v>2492</v>
      </c>
      <c r="D480" t="s">
        <v>2493</v>
      </c>
      <c r="E480" t="s">
        <v>1809</v>
      </c>
      <c r="F480" t="s">
        <v>1409</v>
      </c>
    </row>
    <row r="481" spans="1:6">
      <c r="A481" t="s">
        <v>108</v>
      </c>
      <c r="B481" t="s">
        <v>1727</v>
      </c>
      <c r="C481" t="s">
        <v>1728</v>
      </c>
      <c r="D481" t="s">
        <v>1729</v>
      </c>
      <c r="E481" t="s">
        <v>1730</v>
      </c>
      <c r="F481" t="s">
        <v>1428</v>
      </c>
    </row>
    <row r="482" spans="1:6">
      <c r="A482" t="s">
        <v>108</v>
      </c>
      <c r="B482" t="s">
        <v>1727</v>
      </c>
      <c r="C482" t="s">
        <v>1728</v>
      </c>
      <c r="D482" t="s">
        <v>1729</v>
      </c>
      <c r="E482" t="s">
        <v>1730</v>
      </c>
      <c r="F482" t="s">
        <v>1448</v>
      </c>
    </row>
    <row r="483" spans="1:6">
      <c r="A483" t="s">
        <v>108</v>
      </c>
      <c r="B483" t="s">
        <v>1952</v>
      </c>
      <c r="C483" t="s">
        <v>1953</v>
      </c>
      <c r="D483" t="s">
        <v>1954</v>
      </c>
      <c r="E483" t="s">
        <v>1955</v>
      </c>
      <c r="F483" t="s">
        <v>1448</v>
      </c>
    </row>
    <row r="484" spans="1:6">
      <c r="A484" t="s">
        <v>108</v>
      </c>
      <c r="B484" t="s">
        <v>1952</v>
      </c>
      <c r="C484" t="s">
        <v>1953</v>
      </c>
      <c r="D484" t="s">
        <v>1954</v>
      </c>
      <c r="E484" t="s">
        <v>1955</v>
      </c>
      <c r="F484" t="s">
        <v>1428</v>
      </c>
    </row>
    <row r="485" spans="1:6">
      <c r="A485" t="s">
        <v>108</v>
      </c>
      <c r="B485" t="s">
        <v>1952</v>
      </c>
      <c r="C485" t="s">
        <v>1953</v>
      </c>
      <c r="D485" t="s">
        <v>1954</v>
      </c>
      <c r="E485" t="s">
        <v>1955</v>
      </c>
      <c r="F485" t="s">
        <v>1414</v>
      </c>
    </row>
    <row r="486" spans="1:6">
      <c r="A486" t="s">
        <v>108</v>
      </c>
      <c r="B486" t="s">
        <v>1979</v>
      </c>
      <c r="C486" t="s">
        <v>1980</v>
      </c>
      <c r="D486" t="s">
        <v>1981</v>
      </c>
      <c r="E486" t="s">
        <v>1491</v>
      </c>
      <c r="F486" t="s">
        <v>1428</v>
      </c>
    </row>
    <row r="487" spans="1:6">
      <c r="A487" t="s">
        <v>108</v>
      </c>
      <c r="B487" t="s">
        <v>1979</v>
      </c>
      <c r="C487" t="s">
        <v>1980</v>
      </c>
      <c r="D487" t="s">
        <v>1981</v>
      </c>
      <c r="E487" t="s">
        <v>1491</v>
      </c>
      <c r="F487" t="s">
        <v>1414</v>
      </c>
    </row>
    <row r="488" spans="1:6">
      <c r="A488" t="s">
        <v>108</v>
      </c>
      <c r="B488" t="s">
        <v>1979</v>
      </c>
      <c r="C488" t="s">
        <v>1980</v>
      </c>
      <c r="D488" t="s">
        <v>1981</v>
      </c>
      <c r="E488" t="s">
        <v>1491</v>
      </c>
      <c r="F488" t="s">
        <v>1448</v>
      </c>
    </row>
    <row r="489" spans="1:6">
      <c r="A489" t="s">
        <v>108</v>
      </c>
      <c r="B489" t="s">
        <v>1979</v>
      </c>
      <c r="C489" t="s">
        <v>1980</v>
      </c>
      <c r="D489" t="s">
        <v>1981</v>
      </c>
      <c r="E489" t="s">
        <v>1491</v>
      </c>
      <c r="F489" t="s">
        <v>1409</v>
      </c>
    </row>
    <row r="490" spans="1:6">
      <c r="A490" t="s">
        <v>108</v>
      </c>
      <c r="B490" t="s">
        <v>3341</v>
      </c>
      <c r="C490" t="s">
        <v>3342</v>
      </c>
      <c r="D490" t="s">
        <v>3343</v>
      </c>
      <c r="E490" t="s">
        <v>1828</v>
      </c>
      <c r="F490" t="s">
        <v>1433</v>
      </c>
    </row>
    <row r="491" spans="1:6">
      <c r="A491" t="s">
        <v>108</v>
      </c>
      <c r="B491" t="s">
        <v>2109</v>
      </c>
      <c r="C491" t="s">
        <v>2110</v>
      </c>
      <c r="D491" t="s">
        <v>2111</v>
      </c>
      <c r="E491" t="s">
        <v>1714</v>
      </c>
      <c r="F491" t="s">
        <v>1448</v>
      </c>
    </row>
    <row r="492" spans="1:6">
      <c r="A492" t="s">
        <v>108</v>
      </c>
      <c r="B492" t="s">
        <v>2109</v>
      </c>
      <c r="C492" t="s">
        <v>2110</v>
      </c>
      <c r="D492" t="s">
        <v>2111</v>
      </c>
      <c r="E492" t="s">
        <v>1714</v>
      </c>
      <c r="F492" t="s">
        <v>1409</v>
      </c>
    </row>
    <row r="493" spans="1:6">
      <c r="A493" t="s">
        <v>108</v>
      </c>
      <c r="B493" t="s">
        <v>2109</v>
      </c>
      <c r="C493" t="s">
        <v>2110</v>
      </c>
      <c r="D493" t="s">
        <v>2111</v>
      </c>
      <c r="E493" t="s">
        <v>1714</v>
      </c>
      <c r="F493" t="s">
        <v>1414</v>
      </c>
    </row>
    <row r="494" spans="1:6">
      <c r="A494" t="s">
        <v>108</v>
      </c>
      <c r="B494" t="s">
        <v>2109</v>
      </c>
      <c r="C494" t="s">
        <v>2110</v>
      </c>
      <c r="D494" t="s">
        <v>2111</v>
      </c>
      <c r="E494" t="s">
        <v>1714</v>
      </c>
      <c r="F494" t="s">
        <v>1428</v>
      </c>
    </row>
    <row r="495" spans="1:6">
      <c r="A495" t="s">
        <v>108</v>
      </c>
      <c r="B495" t="s">
        <v>3356</v>
      </c>
      <c r="C495" t="s">
        <v>3357</v>
      </c>
      <c r="D495" t="s">
        <v>3358</v>
      </c>
      <c r="E495" t="s">
        <v>1893</v>
      </c>
      <c r="F495" t="s">
        <v>1409</v>
      </c>
    </row>
    <row r="496" spans="1:6">
      <c r="A496" t="s">
        <v>108</v>
      </c>
      <c r="B496" t="s">
        <v>3356</v>
      </c>
      <c r="C496" t="s">
        <v>3357</v>
      </c>
      <c r="D496" t="s">
        <v>3358</v>
      </c>
      <c r="E496" t="s">
        <v>1893</v>
      </c>
      <c r="F496" t="s">
        <v>1414</v>
      </c>
    </row>
    <row r="497" spans="1:6">
      <c r="A497" t="s">
        <v>108</v>
      </c>
      <c r="B497" t="s">
        <v>3359</v>
      </c>
      <c r="C497" t="s">
        <v>3360</v>
      </c>
      <c r="D497" t="s">
        <v>3361</v>
      </c>
      <c r="E497" t="s">
        <v>2518</v>
      </c>
      <c r="F497" t="s">
        <v>1428</v>
      </c>
    </row>
    <row r="498" spans="1:6">
      <c r="A498" t="s">
        <v>108</v>
      </c>
      <c r="B498" t="s">
        <v>3359</v>
      </c>
      <c r="C498" t="s">
        <v>3360</v>
      </c>
      <c r="D498" t="s">
        <v>3361</v>
      </c>
      <c r="E498" t="s">
        <v>2518</v>
      </c>
      <c r="F498" t="s">
        <v>1448</v>
      </c>
    </row>
    <row r="499" spans="1:6">
      <c r="A499" t="s">
        <v>108</v>
      </c>
      <c r="B499" t="s">
        <v>3139</v>
      </c>
      <c r="C499" t="s">
        <v>3140</v>
      </c>
      <c r="D499" t="s">
        <v>3141</v>
      </c>
      <c r="E499" t="s">
        <v>1545</v>
      </c>
      <c r="F499" t="s">
        <v>1433</v>
      </c>
    </row>
    <row r="500" spans="1:6">
      <c r="A500" t="s">
        <v>108</v>
      </c>
      <c r="B500" t="s">
        <v>1905</v>
      </c>
      <c r="C500" t="s">
        <v>1906</v>
      </c>
      <c r="D500" t="s">
        <v>1907</v>
      </c>
      <c r="E500" t="s">
        <v>1901</v>
      </c>
      <c r="F500" t="s">
        <v>1414</v>
      </c>
    </row>
    <row r="501" spans="1:6">
      <c r="A501" t="s">
        <v>108</v>
      </c>
      <c r="B501" t="s">
        <v>1905</v>
      </c>
      <c r="C501" t="s">
        <v>1906</v>
      </c>
      <c r="D501" t="s">
        <v>1907</v>
      </c>
      <c r="E501" t="s">
        <v>1901</v>
      </c>
      <c r="F501" t="s">
        <v>1433</v>
      </c>
    </row>
    <row r="502" spans="1:6">
      <c r="A502" t="s">
        <v>108</v>
      </c>
      <c r="B502" t="s">
        <v>1931</v>
      </c>
      <c r="C502" t="s">
        <v>1932</v>
      </c>
      <c r="D502" t="s">
        <v>1933</v>
      </c>
      <c r="E502" t="s">
        <v>1408</v>
      </c>
      <c r="F502" t="s">
        <v>1433</v>
      </c>
    </row>
    <row r="503" spans="1:6">
      <c r="A503" t="s">
        <v>108</v>
      </c>
      <c r="B503" t="s">
        <v>3480</v>
      </c>
      <c r="C503" t="s">
        <v>3481</v>
      </c>
      <c r="D503" t="s">
        <v>3482</v>
      </c>
      <c r="E503" t="s">
        <v>1775</v>
      </c>
      <c r="F503" t="s">
        <v>1433</v>
      </c>
    </row>
    <row r="504" spans="1:6">
      <c r="A504" t="s">
        <v>108</v>
      </c>
      <c r="B504" t="s">
        <v>1779</v>
      </c>
      <c r="C504" t="s">
        <v>1780</v>
      </c>
      <c r="D504" t="s">
        <v>1781</v>
      </c>
      <c r="E504" t="s">
        <v>1775</v>
      </c>
      <c r="F504" t="s">
        <v>1433</v>
      </c>
    </row>
    <row r="505" spans="1:6">
      <c r="A505" t="s">
        <v>108</v>
      </c>
      <c r="B505" t="s">
        <v>2944</v>
      </c>
      <c r="C505" t="s">
        <v>2945</v>
      </c>
      <c r="D505" t="s">
        <v>2946</v>
      </c>
      <c r="E505" t="s">
        <v>1775</v>
      </c>
      <c r="F505" t="s">
        <v>1433</v>
      </c>
    </row>
    <row r="506" spans="1:6">
      <c r="A506" t="s">
        <v>108</v>
      </c>
      <c r="B506" t="s">
        <v>2146</v>
      </c>
      <c r="C506" t="s">
        <v>2147</v>
      </c>
      <c r="D506" t="s">
        <v>2148</v>
      </c>
      <c r="E506" t="s">
        <v>2149</v>
      </c>
      <c r="F506" t="s">
        <v>1414</v>
      </c>
    </row>
    <row r="507" spans="1:6">
      <c r="A507" t="s">
        <v>108</v>
      </c>
      <c r="B507" t="s">
        <v>2146</v>
      </c>
      <c r="C507" t="s">
        <v>2147</v>
      </c>
      <c r="D507" t="s">
        <v>2148</v>
      </c>
      <c r="E507" t="s">
        <v>2149</v>
      </c>
      <c r="F507" t="s">
        <v>1409</v>
      </c>
    </row>
    <row r="508" spans="1:6">
      <c r="A508" t="s">
        <v>108</v>
      </c>
      <c r="B508" t="s">
        <v>1449</v>
      </c>
      <c r="C508" t="s">
        <v>1450</v>
      </c>
      <c r="D508" t="s">
        <v>1451</v>
      </c>
      <c r="E508" t="s">
        <v>1440</v>
      </c>
      <c r="F508" t="s">
        <v>1409</v>
      </c>
    </row>
    <row r="509" spans="1:6">
      <c r="A509" t="s">
        <v>108</v>
      </c>
      <c r="B509" t="s">
        <v>1449</v>
      </c>
      <c r="C509" t="s">
        <v>1450</v>
      </c>
      <c r="D509" t="s">
        <v>1451</v>
      </c>
      <c r="E509" t="s">
        <v>1440</v>
      </c>
      <c r="F509" t="s">
        <v>1448</v>
      </c>
    </row>
    <row r="510" spans="1:6">
      <c r="A510" t="s">
        <v>108</v>
      </c>
      <c r="B510" t="s">
        <v>1449</v>
      </c>
      <c r="C510" t="s">
        <v>1450</v>
      </c>
      <c r="D510" t="s">
        <v>1451</v>
      </c>
      <c r="E510" t="s">
        <v>1440</v>
      </c>
      <c r="F510" t="s">
        <v>1414</v>
      </c>
    </row>
    <row r="511" spans="1:6">
      <c r="A511" t="s">
        <v>108</v>
      </c>
      <c r="B511" t="s">
        <v>1449</v>
      </c>
      <c r="C511" t="s">
        <v>1450</v>
      </c>
      <c r="D511" t="s">
        <v>1451</v>
      </c>
      <c r="E511" t="s">
        <v>1440</v>
      </c>
      <c r="F511" t="s">
        <v>1428</v>
      </c>
    </row>
    <row r="512" spans="1:6">
      <c r="A512" t="s">
        <v>108</v>
      </c>
      <c r="B512" t="s">
        <v>2124</v>
      </c>
      <c r="C512" t="s">
        <v>2125</v>
      </c>
      <c r="D512" t="s">
        <v>2126</v>
      </c>
      <c r="E512" t="s">
        <v>2127</v>
      </c>
      <c r="F512" t="s">
        <v>1433</v>
      </c>
    </row>
    <row r="513" spans="1:6">
      <c r="A513" t="s">
        <v>108</v>
      </c>
      <c r="B513" t="s">
        <v>3387</v>
      </c>
      <c r="C513" t="s">
        <v>3388</v>
      </c>
      <c r="D513" t="s">
        <v>3389</v>
      </c>
      <c r="E513" t="s">
        <v>1458</v>
      </c>
      <c r="F513" t="s">
        <v>1414</v>
      </c>
    </row>
    <row r="514" spans="1:6">
      <c r="A514" t="s">
        <v>108</v>
      </c>
      <c r="B514" t="s">
        <v>3547</v>
      </c>
      <c r="C514" t="s">
        <v>3548</v>
      </c>
      <c r="D514" t="s">
        <v>3549</v>
      </c>
      <c r="E514" t="s">
        <v>1487</v>
      </c>
      <c r="F514" t="s">
        <v>1428</v>
      </c>
    </row>
    <row r="515" spans="1:6">
      <c r="A515" t="s">
        <v>108</v>
      </c>
      <c r="B515" t="s">
        <v>2344</v>
      </c>
      <c r="C515" t="s">
        <v>2345</v>
      </c>
      <c r="D515" t="s">
        <v>2346</v>
      </c>
      <c r="E515" t="s">
        <v>1978</v>
      </c>
      <c r="F515" t="s">
        <v>1441</v>
      </c>
    </row>
    <row r="516" spans="1:6">
      <c r="A516" t="s">
        <v>108</v>
      </c>
      <c r="B516" t="s">
        <v>2344</v>
      </c>
      <c r="C516" t="s">
        <v>2345</v>
      </c>
      <c r="D516" t="s">
        <v>2346</v>
      </c>
      <c r="E516" t="s">
        <v>1978</v>
      </c>
      <c r="F516" t="s">
        <v>1615</v>
      </c>
    </row>
    <row r="517" spans="1:6">
      <c r="A517" t="s">
        <v>108</v>
      </c>
      <c r="B517" t="s">
        <v>2571</v>
      </c>
      <c r="C517" t="s">
        <v>2572</v>
      </c>
      <c r="D517" t="s">
        <v>2573</v>
      </c>
      <c r="E517" t="s">
        <v>1458</v>
      </c>
      <c r="F517" t="s">
        <v>1419</v>
      </c>
    </row>
    <row r="518" spans="1:6">
      <c r="A518" t="s">
        <v>108</v>
      </c>
      <c r="B518" t="s">
        <v>2045</v>
      </c>
      <c r="C518" t="s">
        <v>2046</v>
      </c>
      <c r="D518" t="s">
        <v>2047</v>
      </c>
      <c r="E518" t="s">
        <v>1631</v>
      </c>
      <c r="F518" t="s">
        <v>1414</v>
      </c>
    </row>
    <row r="519" spans="1:6">
      <c r="A519" t="s">
        <v>108</v>
      </c>
      <c r="B519" t="s">
        <v>2128</v>
      </c>
      <c r="C519" t="s">
        <v>2129</v>
      </c>
      <c r="D519" t="s">
        <v>2130</v>
      </c>
      <c r="E519" t="s">
        <v>2127</v>
      </c>
      <c r="F519" t="s">
        <v>1428</v>
      </c>
    </row>
    <row r="520" spans="1:6">
      <c r="A520" t="s">
        <v>108</v>
      </c>
      <c r="B520" t="s">
        <v>1803</v>
      </c>
      <c r="C520" t="s">
        <v>1804</v>
      </c>
      <c r="D520" t="s">
        <v>1805</v>
      </c>
      <c r="E520" t="s">
        <v>1799</v>
      </c>
      <c r="F520" t="s">
        <v>1615</v>
      </c>
    </row>
    <row r="521" spans="1:6">
      <c r="A521" t="s">
        <v>108</v>
      </c>
      <c r="B521" t="s">
        <v>1803</v>
      </c>
      <c r="C521" t="s">
        <v>1804</v>
      </c>
      <c r="D521" t="s">
        <v>1805</v>
      </c>
      <c r="E521" t="s">
        <v>1799</v>
      </c>
      <c r="F521" t="s">
        <v>1433</v>
      </c>
    </row>
    <row r="522" spans="1:6">
      <c r="A522" t="s">
        <v>108</v>
      </c>
      <c r="B522" t="s">
        <v>1803</v>
      </c>
      <c r="C522" t="s">
        <v>1804</v>
      </c>
      <c r="D522" t="s">
        <v>1805</v>
      </c>
      <c r="E522" t="s">
        <v>1799</v>
      </c>
      <c r="F522" t="s">
        <v>1428</v>
      </c>
    </row>
    <row r="523" spans="1:6">
      <c r="A523" t="s">
        <v>108</v>
      </c>
      <c r="B523" t="s">
        <v>1803</v>
      </c>
      <c r="C523" t="s">
        <v>1804</v>
      </c>
      <c r="D523" t="s">
        <v>1805</v>
      </c>
      <c r="E523" t="s">
        <v>1799</v>
      </c>
      <c r="F523" t="s">
        <v>1441</v>
      </c>
    </row>
    <row r="524" spans="1:6">
      <c r="A524" t="s">
        <v>108</v>
      </c>
      <c r="B524" t="s">
        <v>1803</v>
      </c>
      <c r="C524" t="s">
        <v>1804</v>
      </c>
      <c r="D524" t="s">
        <v>1805</v>
      </c>
      <c r="E524" t="s">
        <v>1799</v>
      </c>
      <c r="F524" t="s">
        <v>1771</v>
      </c>
    </row>
    <row r="525" spans="1:6">
      <c r="A525" t="s">
        <v>108</v>
      </c>
      <c r="B525" t="s">
        <v>1803</v>
      </c>
      <c r="C525" t="s">
        <v>1804</v>
      </c>
      <c r="D525" t="s">
        <v>1805</v>
      </c>
      <c r="E525" t="s">
        <v>1799</v>
      </c>
      <c r="F525" t="s">
        <v>1668</v>
      </c>
    </row>
    <row r="526" spans="1:6">
      <c r="A526" t="s">
        <v>108</v>
      </c>
      <c r="B526" t="s">
        <v>2764</v>
      </c>
      <c r="C526" t="s">
        <v>2765</v>
      </c>
      <c r="D526" t="s">
        <v>2766</v>
      </c>
      <c r="E526" t="s">
        <v>2309</v>
      </c>
      <c r="F526" t="s">
        <v>1428</v>
      </c>
    </row>
    <row r="527" spans="1:6">
      <c r="A527" t="s">
        <v>108</v>
      </c>
      <c r="B527" t="s">
        <v>2764</v>
      </c>
      <c r="C527" t="s">
        <v>2765</v>
      </c>
      <c r="D527" t="s">
        <v>2766</v>
      </c>
      <c r="E527" t="s">
        <v>2309</v>
      </c>
      <c r="F527" t="s">
        <v>1448</v>
      </c>
    </row>
    <row r="528" spans="1:6">
      <c r="A528" t="s">
        <v>108</v>
      </c>
      <c r="B528" t="s">
        <v>2761</v>
      </c>
      <c r="C528" t="s">
        <v>2762</v>
      </c>
      <c r="D528" t="s">
        <v>2763</v>
      </c>
      <c r="E528" t="s">
        <v>1408</v>
      </c>
      <c r="F528" t="s">
        <v>1448</v>
      </c>
    </row>
    <row r="529" spans="1:6">
      <c r="A529" t="s">
        <v>108</v>
      </c>
      <c r="B529" t="s">
        <v>2761</v>
      </c>
      <c r="C529" t="s">
        <v>2762</v>
      </c>
      <c r="D529" t="s">
        <v>2763</v>
      </c>
      <c r="E529" t="s">
        <v>1408</v>
      </c>
      <c r="F529" t="s">
        <v>1428</v>
      </c>
    </row>
    <row r="530" spans="1:6">
      <c r="A530" t="s">
        <v>108</v>
      </c>
      <c r="B530" t="s">
        <v>2915</v>
      </c>
      <c r="C530" t="s">
        <v>2916</v>
      </c>
      <c r="D530" t="s">
        <v>2917</v>
      </c>
      <c r="E530" t="s">
        <v>1545</v>
      </c>
      <c r="F530" t="s">
        <v>1433</v>
      </c>
    </row>
    <row r="531" spans="1:6">
      <c r="A531" t="s">
        <v>108</v>
      </c>
      <c r="B531" t="s">
        <v>3121</v>
      </c>
      <c r="C531" t="s">
        <v>3122</v>
      </c>
      <c r="D531" t="s">
        <v>3123</v>
      </c>
      <c r="E531" t="s">
        <v>1680</v>
      </c>
      <c r="F531" t="s">
        <v>1441</v>
      </c>
    </row>
    <row r="532" spans="1:6">
      <c r="A532" t="s">
        <v>108</v>
      </c>
      <c r="B532" t="s">
        <v>3121</v>
      </c>
      <c r="C532" t="s">
        <v>3122</v>
      </c>
      <c r="D532" t="s">
        <v>3123</v>
      </c>
      <c r="E532" t="s">
        <v>1680</v>
      </c>
      <c r="F532" t="s">
        <v>1615</v>
      </c>
    </row>
    <row r="533" spans="1:6">
      <c r="A533" t="s">
        <v>108</v>
      </c>
      <c r="B533" t="s">
        <v>2422</v>
      </c>
      <c r="C533" t="s">
        <v>2423</v>
      </c>
      <c r="D533" t="s">
        <v>2424</v>
      </c>
      <c r="E533" t="s">
        <v>1696</v>
      </c>
      <c r="F533" t="s">
        <v>1615</v>
      </c>
    </row>
    <row r="534" spans="1:6">
      <c r="A534" t="s">
        <v>108</v>
      </c>
      <c r="B534" t="s">
        <v>2422</v>
      </c>
      <c r="C534" t="s">
        <v>2423</v>
      </c>
      <c r="D534" t="s">
        <v>2424</v>
      </c>
      <c r="E534" t="s">
        <v>1696</v>
      </c>
      <c r="F534" t="s">
        <v>1441</v>
      </c>
    </row>
    <row r="535" spans="1:6">
      <c r="A535" t="s">
        <v>108</v>
      </c>
      <c r="B535" t="s">
        <v>2165</v>
      </c>
      <c r="C535" t="s">
        <v>2166</v>
      </c>
      <c r="D535" t="s">
        <v>2167</v>
      </c>
      <c r="E535" t="s">
        <v>2164</v>
      </c>
      <c r="F535" t="s">
        <v>1428</v>
      </c>
    </row>
    <row r="536" spans="1:6">
      <c r="A536" t="s">
        <v>108</v>
      </c>
      <c r="B536" t="s">
        <v>1721</v>
      </c>
      <c r="C536" t="s">
        <v>1722</v>
      </c>
      <c r="D536" t="s">
        <v>1723</v>
      </c>
      <c r="E536" t="s">
        <v>1545</v>
      </c>
      <c r="F536" t="s">
        <v>1428</v>
      </c>
    </row>
    <row r="537" spans="1:6">
      <c r="A537" t="s">
        <v>108</v>
      </c>
      <c r="B537" t="s">
        <v>1721</v>
      </c>
      <c r="C537" t="s">
        <v>1722</v>
      </c>
      <c r="D537" t="s">
        <v>1723</v>
      </c>
      <c r="E537" t="s">
        <v>1545</v>
      </c>
      <c r="F537" t="s">
        <v>1433</v>
      </c>
    </row>
    <row r="538" spans="1:6">
      <c r="A538" t="s">
        <v>108</v>
      </c>
      <c r="B538" t="s">
        <v>2743</v>
      </c>
      <c r="C538" t="s">
        <v>2744</v>
      </c>
      <c r="D538" t="s">
        <v>2745</v>
      </c>
      <c r="E538" t="s">
        <v>1882</v>
      </c>
      <c r="F538" t="s">
        <v>1615</v>
      </c>
    </row>
    <row r="539" spans="1:6">
      <c r="A539" t="s">
        <v>108</v>
      </c>
      <c r="B539" t="s">
        <v>2743</v>
      </c>
      <c r="C539" t="s">
        <v>2744</v>
      </c>
      <c r="D539" t="s">
        <v>2745</v>
      </c>
      <c r="E539" t="s">
        <v>1882</v>
      </c>
      <c r="F539" t="s">
        <v>1441</v>
      </c>
    </row>
    <row r="540" spans="1:6">
      <c r="A540" t="s">
        <v>108</v>
      </c>
      <c r="B540" t="s">
        <v>2989</v>
      </c>
      <c r="C540" t="s">
        <v>2990</v>
      </c>
      <c r="D540" t="s">
        <v>2991</v>
      </c>
      <c r="E540" t="s">
        <v>2721</v>
      </c>
      <c r="F540" t="s">
        <v>1414</v>
      </c>
    </row>
    <row r="541" spans="1:6">
      <c r="A541" t="s">
        <v>108</v>
      </c>
      <c r="B541" t="s">
        <v>2329</v>
      </c>
      <c r="C541" t="s">
        <v>2330</v>
      </c>
      <c r="D541" t="s">
        <v>2331</v>
      </c>
      <c r="E541" t="s">
        <v>1491</v>
      </c>
      <c r="F541" t="s">
        <v>1573</v>
      </c>
    </row>
    <row r="542" spans="1:6">
      <c r="A542" t="s">
        <v>108</v>
      </c>
      <c r="B542" t="s">
        <v>2329</v>
      </c>
      <c r="C542" t="s">
        <v>2330</v>
      </c>
      <c r="D542" t="s">
        <v>2331</v>
      </c>
      <c r="E542" t="s">
        <v>1491</v>
      </c>
      <c r="F542" t="s">
        <v>1433</v>
      </c>
    </row>
    <row r="543" spans="1:6">
      <c r="A543" t="s">
        <v>108</v>
      </c>
      <c r="B543" t="s">
        <v>2329</v>
      </c>
      <c r="C543" t="s">
        <v>2330</v>
      </c>
      <c r="D543" t="s">
        <v>2331</v>
      </c>
      <c r="E543" t="s">
        <v>1491</v>
      </c>
      <c r="F543" t="s">
        <v>1419</v>
      </c>
    </row>
    <row r="544" spans="1:6">
      <c r="A544" t="s">
        <v>108</v>
      </c>
      <c r="B544" t="s">
        <v>2329</v>
      </c>
      <c r="C544" t="s">
        <v>2330</v>
      </c>
      <c r="D544" t="s">
        <v>2331</v>
      </c>
      <c r="E544" t="s">
        <v>1491</v>
      </c>
      <c r="F544" t="s">
        <v>1414</v>
      </c>
    </row>
    <row r="545" spans="1:6">
      <c r="A545" t="s">
        <v>108</v>
      </c>
      <c r="B545" t="s">
        <v>1511</v>
      </c>
      <c r="C545" t="s">
        <v>1512</v>
      </c>
      <c r="D545" t="s">
        <v>1513</v>
      </c>
      <c r="E545" t="s">
        <v>1498</v>
      </c>
      <c r="F545" t="s">
        <v>1414</v>
      </c>
    </row>
    <row r="546" spans="1:6">
      <c r="A546" t="s">
        <v>108</v>
      </c>
      <c r="B546" t="s">
        <v>1996</v>
      </c>
      <c r="C546" t="s">
        <v>1997</v>
      </c>
      <c r="D546" t="s">
        <v>1998</v>
      </c>
      <c r="E546" t="s">
        <v>1491</v>
      </c>
      <c r="F546" t="s">
        <v>1433</v>
      </c>
    </row>
    <row r="547" spans="1:6">
      <c r="A547" t="s">
        <v>108</v>
      </c>
      <c r="B547" t="s">
        <v>2957</v>
      </c>
      <c r="C547" t="s">
        <v>2958</v>
      </c>
      <c r="D547" t="s">
        <v>2959</v>
      </c>
      <c r="E547" t="s">
        <v>1795</v>
      </c>
      <c r="F547" t="s">
        <v>1615</v>
      </c>
    </row>
    <row r="548" spans="1:6">
      <c r="A548" t="s">
        <v>108</v>
      </c>
      <c r="B548" t="s">
        <v>2957</v>
      </c>
      <c r="C548" t="s">
        <v>2958</v>
      </c>
      <c r="D548" t="s">
        <v>2959</v>
      </c>
      <c r="E548" t="s">
        <v>1795</v>
      </c>
      <c r="F548" t="s">
        <v>1441</v>
      </c>
    </row>
    <row r="549" spans="1:6">
      <c r="A549" t="s">
        <v>108</v>
      </c>
      <c r="B549" t="s">
        <v>2957</v>
      </c>
      <c r="C549" t="s">
        <v>2958</v>
      </c>
      <c r="D549" t="s">
        <v>2959</v>
      </c>
      <c r="E549" t="s">
        <v>1795</v>
      </c>
      <c r="F549" t="s">
        <v>1668</v>
      </c>
    </row>
    <row r="550" spans="1:6">
      <c r="A550" t="s">
        <v>108</v>
      </c>
      <c r="B550" t="s">
        <v>2957</v>
      </c>
      <c r="C550" t="s">
        <v>2958</v>
      </c>
      <c r="D550" t="s">
        <v>2959</v>
      </c>
      <c r="E550" t="s">
        <v>1795</v>
      </c>
      <c r="F550" t="s">
        <v>1771</v>
      </c>
    </row>
    <row r="551" spans="1:6">
      <c r="A551" t="s">
        <v>108</v>
      </c>
      <c r="B551" t="s">
        <v>1455</v>
      </c>
      <c r="C551" t="s">
        <v>1456</v>
      </c>
      <c r="D551" t="s">
        <v>1457</v>
      </c>
      <c r="E551" t="s">
        <v>1458</v>
      </c>
      <c r="F551" t="s">
        <v>1414</v>
      </c>
    </row>
    <row r="552" spans="1:6">
      <c r="A552" t="s">
        <v>108</v>
      </c>
      <c r="B552" t="s">
        <v>1560</v>
      </c>
      <c r="C552" t="s">
        <v>1561</v>
      </c>
      <c r="D552" t="s">
        <v>1562</v>
      </c>
      <c r="E552" t="s">
        <v>1556</v>
      </c>
      <c r="F552" t="s">
        <v>1433</v>
      </c>
    </row>
    <row r="553" spans="1:6">
      <c r="A553" t="s">
        <v>108</v>
      </c>
      <c r="B553" t="s">
        <v>1560</v>
      </c>
      <c r="C553" t="s">
        <v>1561</v>
      </c>
      <c r="D553" t="s">
        <v>1562</v>
      </c>
      <c r="E553" t="s">
        <v>1556</v>
      </c>
      <c r="F553" t="s">
        <v>1441</v>
      </c>
    </row>
    <row r="554" spans="1:6">
      <c r="A554" t="s">
        <v>108</v>
      </c>
      <c r="B554" t="s">
        <v>1560</v>
      </c>
      <c r="C554" t="s">
        <v>1561</v>
      </c>
      <c r="D554" t="s">
        <v>1562</v>
      </c>
      <c r="E554" t="s">
        <v>1556</v>
      </c>
      <c r="F554" t="s">
        <v>1615</v>
      </c>
    </row>
    <row r="555" spans="1:6">
      <c r="A555" t="s">
        <v>108</v>
      </c>
      <c r="B555" t="s">
        <v>1560</v>
      </c>
      <c r="C555" t="s">
        <v>1561</v>
      </c>
      <c r="D555" t="s">
        <v>1562</v>
      </c>
      <c r="E555" t="s">
        <v>1556</v>
      </c>
      <c r="F555" t="s">
        <v>1668</v>
      </c>
    </row>
    <row r="556" spans="1:6">
      <c r="A556" t="s">
        <v>108</v>
      </c>
      <c r="B556" t="s">
        <v>2452</v>
      </c>
      <c r="C556" t="s">
        <v>2453</v>
      </c>
      <c r="D556" t="s">
        <v>2454</v>
      </c>
      <c r="E556" t="s">
        <v>1730</v>
      </c>
      <c r="F556" t="s">
        <v>1433</v>
      </c>
    </row>
    <row r="557" spans="1:6">
      <c r="A557" t="s">
        <v>108</v>
      </c>
      <c r="B557" t="s">
        <v>3157</v>
      </c>
      <c r="C557" t="s">
        <v>3158</v>
      </c>
      <c r="D557" t="s">
        <v>3159</v>
      </c>
      <c r="E557" t="s">
        <v>1785</v>
      </c>
      <c r="F557" t="s">
        <v>3160</v>
      </c>
    </row>
    <row r="558" spans="1:6">
      <c r="A558" t="s">
        <v>108</v>
      </c>
      <c r="B558" t="s">
        <v>3427</v>
      </c>
      <c r="C558" t="s">
        <v>3428</v>
      </c>
      <c r="D558" t="s">
        <v>3429</v>
      </c>
      <c r="E558" t="s">
        <v>1611</v>
      </c>
      <c r="F558" t="s">
        <v>1414</v>
      </c>
    </row>
    <row r="559" spans="1:6">
      <c r="A559" t="s">
        <v>108</v>
      </c>
      <c r="B559" t="s">
        <v>3296</v>
      </c>
      <c r="C559" t="s">
        <v>3297</v>
      </c>
      <c r="D559" t="s">
        <v>3298</v>
      </c>
      <c r="E559" t="s">
        <v>2651</v>
      </c>
      <c r="F559" t="s">
        <v>1615</v>
      </c>
    </row>
    <row r="560" spans="1:6">
      <c r="A560" t="s">
        <v>108</v>
      </c>
      <c r="B560" t="s">
        <v>3296</v>
      </c>
      <c r="C560" t="s">
        <v>3297</v>
      </c>
      <c r="D560" t="s">
        <v>3298</v>
      </c>
      <c r="E560" t="s">
        <v>2651</v>
      </c>
      <c r="F560" t="s">
        <v>1441</v>
      </c>
    </row>
    <row r="561" spans="1:6">
      <c r="A561" t="s">
        <v>108</v>
      </c>
      <c r="B561" t="s">
        <v>2131</v>
      </c>
      <c r="C561" t="s">
        <v>2132</v>
      </c>
      <c r="D561" t="s">
        <v>2133</v>
      </c>
      <c r="E561" t="s">
        <v>1545</v>
      </c>
      <c r="F561" t="s">
        <v>1428</v>
      </c>
    </row>
    <row r="562" spans="1:6">
      <c r="A562" t="s">
        <v>108</v>
      </c>
      <c r="B562" t="s">
        <v>2204</v>
      </c>
      <c r="C562" t="s">
        <v>2205</v>
      </c>
      <c r="D562" t="s">
        <v>2206</v>
      </c>
      <c r="E562" t="s">
        <v>1813</v>
      </c>
      <c r="F562" t="s">
        <v>1615</v>
      </c>
    </row>
    <row r="563" spans="1:6">
      <c r="A563" t="s">
        <v>108</v>
      </c>
      <c r="B563" t="s">
        <v>2204</v>
      </c>
      <c r="C563" t="s">
        <v>2205</v>
      </c>
      <c r="D563" t="s">
        <v>2206</v>
      </c>
      <c r="E563" t="s">
        <v>1813</v>
      </c>
      <c r="F563" t="s">
        <v>1441</v>
      </c>
    </row>
    <row r="564" spans="1:6">
      <c r="A564" t="s">
        <v>108</v>
      </c>
      <c r="B564" t="s">
        <v>2467</v>
      </c>
      <c r="C564" t="s">
        <v>2468</v>
      </c>
      <c r="D564" t="s">
        <v>2469</v>
      </c>
      <c r="E564" t="s">
        <v>1738</v>
      </c>
      <c r="F564" t="s">
        <v>1433</v>
      </c>
    </row>
    <row r="565" spans="1:6">
      <c r="A565" t="s">
        <v>108</v>
      </c>
      <c r="B565" t="s">
        <v>2467</v>
      </c>
      <c r="C565" t="s">
        <v>2468</v>
      </c>
      <c r="D565" t="s">
        <v>2469</v>
      </c>
      <c r="E565" t="s">
        <v>1738</v>
      </c>
      <c r="F565" t="s">
        <v>1414</v>
      </c>
    </row>
    <row r="566" spans="1:6">
      <c r="A566" t="s">
        <v>108</v>
      </c>
      <c r="B566" t="s">
        <v>1872</v>
      </c>
      <c r="C566" t="s">
        <v>1873</v>
      </c>
      <c r="D566" t="s">
        <v>1874</v>
      </c>
      <c r="E566" t="s">
        <v>1871</v>
      </c>
      <c r="F566" t="s">
        <v>1428</v>
      </c>
    </row>
    <row r="567" spans="1:6">
      <c r="A567" t="s">
        <v>108</v>
      </c>
      <c r="B567" t="s">
        <v>1872</v>
      </c>
      <c r="C567" t="s">
        <v>1873</v>
      </c>
      <c r="D567" t="s">
        <v>1874</v>
      </c>
      <c r="E567" t="s">
        <v>1871</v>
      </c>
      <c r="F567" t="s">
        <v>1448</v>
      </c>
    </row>
    <row r="568" spans="1:6">
      <c r="A568" t="s">
        <v>108</v>
      </c>
      <c r="B568" t="s">
        <v>3047</v>
      </c>
      <c r="C568" t="s">
        <v>3048</v>
      </c>
      <c r="D568" t="s">
        <v>881</v>
      </c>
      <c r="E568" t="s">
        <v>3049</v>
      </c>
      <c r="F568" t="s">
        <v>1419</v>
      </c>
    </row>
    <row r="569" spans="1:6">
      <c r="A569" t="s">
        <v>108</v>
      </c>
      <c r="B569" t="s">
        <v>3310</v>
      </c>
      <c r="C569" t="s">
        <v>3311</v>
      </c>
      <c r="D569" t="s">
        <v>3312</v>
      </c>
      <c r="E569" t="s">
        <v>1545</v>
      </c>
      <c r="F569" t="s">
        <v>1414</v>
      </c>
    </row>
    <row r="570" spans="1:6">
      <c r="A570" t="s">
        <v>108</v>
      </c>
      <c r="B570" t="s">
        <v>3436</v>
      </c>
      <c r="C570" t="s">
        <v>3437</v>
      </c>
      <c r="D570" t="s">
        <v>3438</v>
      </c>
      <c r="E570" t="s">
        <v>1676</v>
      </c>
      <c r="F570" t="s">
        <v>3439</v>
      </c>
    </row>
    <row r="571" spans="1:6">
      <c r="A571" t="s">
        <v>108</v>
      </c>
      <c r="B571" t="s">
        <v>3393</v>
      </c>
      <c r="C571" t="s">
        <v>3394</v>
      </c>
      <c r="D571" t="s">
        <v>3395</v>
      </c>
      <c r="E571" t="s">
        <v>1491</v>
      </c>
      <c r="F571" t="s">
        <v>1419</v>
      </c>
    </row>
    <row r="572" spans="1:6">
      <c r="A572" t="s">
        <v>108</v>
      </c>
      <c r="B572" t="s">
        <v>2697</v>
      </c>
      <c r="C572" t="s">
        <v>2698</v>
      </c>
      <c r="D572" t="s">
        <v>2699</v>
      </c>
      <c r="E572" t="s">
        <v>1763</v>
      </c>
      <c r="F572" t="s">
        <v>1615</v>
      </c>
    </row>
    <row r="573" spans="1:6">
      <c r="A573" t="s">
        <v>108</v>
      </c>
      <c r="B573" t="s">
        <v>2697</v>
      </c>
      <c r="C573" t="s">
        <v>2698</v>
      </c>
      <c r="D573" t="s">
        <v>2699</v>
      </c>
      <c r="E573" t="s">
        <v>1763</v>
      </c>
      <c r="F573" t="s">
        <v>1441</v>
      </c>
    </row>
    <row r="574" spans="1:6">
      <c r="A574" t="s">
        <v>108</v>
      </c>
      <c r="B574" t="s">
        <v>1776</v>
      </c>
      <c r="C574" t="s">
        <v>1777</v>
      </c>
      <c r="D574" t="s">
        <v>1778</v>
      </c>
      <c r="E574" t="s">
        <v>1775</v>
      </c>
      <c r="F574" t="s">
        <v>1448</v>
      </c>
    </row>
    <row r="575" spans="1:6">
      <c r="A575" t="s">
        <v>108</v>
      </c>
      <c r="B575" t="s">
        <v>1776</v>
      </c>
      <c r="C575" t="s">
        <v>1777</v>
      </c>
      <c r="D575" t="s">
        <v>1778</v>
      </c>
      <c r="E575" t="s">
        <v>1775</v>
      </c>
      <c r="F575" t="s">
        <v>1441</v>
      </c>
    </row>
    <row r="576" spans="1:6">
      <c r="A576" t="s">
        <v>108</v>
      </c>
      <c r="B576" t="s">
        <v>1776</v>
      </c>
      <c r="C576" t="s">
        <v>1777</v>
      </c>
      <c r="D576" t="s">
        <v>1778</v>
      </c>
      <c r="E576" t="s">
        <v>1775</v>
      </c>
      <c r="F576" t="s">
        <v>1668</v>
      </c>
    </row>
    <row r="577" spans="1:6">
      <c r="A577" t="s">
        <v>108</v>
      </c>
      <c r="B577" t="s">
        <v>1776</v>
      </c>
      <c r="C577" t="s">
        <v>1777</v>
      </c>
      <c r="D577" t="s">
        <v>1778</v>
      </c>
      <c r="E577" t="s">
        <v>1775</v>
      </c>
      <c r="F577" t="s">
        <v>1428</v>
      </c>
    </row>
    <row r="578" spans="1:6">
      <c r="A578" t="s">
        <v>108</v>
      </c>
      <c r="B578" t="s">
        <v>1776</v>
      </c>
      <c r="C578" t="s">
        <v>1777</v>
      </c>
      <c r="D578" t="s">
        <v>1778</v>
      </c>
      <c r="E578" t="s">
        <v>1775</v>
      </c>
      <c r="F578" t="s">
        <v>1771</v>
      </c>
    </row>
    <row r="579" spans="1:6">
      <c r="A579" t="s">
        <v>108</v>
      </c>
      <c r="B579" t="s">
        <v>1776</v>
      </c>
      <c r="C579" t="s">
        <v>1777</v>
      </c>
      <c r="D579" t="s">
        <v>1778</v>
      </c>
      <c r="E579" t="s">
        <v>1775</v>
      </c>
      <c r="F579" t="s">
        <v>1615</v>
      </c>
    </row>
    <row r="580" spans="1:6">
      <c r="A580" t="s">
        <v>108</v>
      </c>
      <c r="B580" t="s">
        <v>2679</v>
      </c>
      <c r="C580" t="s">
        <v>2680</v>
      </c>
      <c r="D580" t="s">
        <v>2681</v>
      </c>
      <c r="E580" t="s">
        <v>1730</v>
      </c>
      <c r="F580" t="s">
        <v>1409</v>
      </c>
    </row>
    <row r="581" spans="1:6">
      <c r="A581" t="s">
        <v>108</v>
      </c>
      <c r="B581" t="s">
        <v>2679</v>
      </c>
      <c r="C581" t="s">
        <v>2680</v>
      </c>
      <c r="D581" t="s">
        <v>2681</v>
      </c>
      <c r="E581" t="s">
        <v>1730</v>
      </c>
      <c r="F581" t="s">
        <v>1414</v>
      </c>
    </row>
    <row r="582" spans="1:6">
      <c r="A582" t="s">
        <v>108</v>
      </c>
      <c r="B582" t="s">
        <v>3532</v>
      </c>
      <c r="C582" t="s">
        <v>3533</v>
      </c>
      <c r="D582" t="s">
        <v>3534</v>
      </c>
      <c r="E582" t="s">
        <v>1897</v>
      </c>
      <c r="F582" t="s">
        <v>1428</v>
      </c>
    </row>
    <row r="583" spans="1:6">
      <c r="A583" t="s">
        <v>108</v>
      </c>
      <c r="B583" t="s">
        <v>3290</v>
      </c>
      <c r="C583" t="s">
        <v>3291</v>
      </c>
      <c r="D583" t="s">
        <v>3292</v>
      </c>
      <c r="E583" t="s">
        <v>1604</v>
      </c>
      <c r="F583" t="s">
        <v>1441</v>
      </c>
    </row>
    <row r="584" spans="1:6">
      <c r="A584" t="s">
        <v>108</v>
      </c>
      <c r="B584" t="s">
        <v>3290</v>
      </c>
      <c r="C584" t="s">
        <v>3291</v>
      </c>
      <c r="D584" t="s">
        <v>3292</v>
      </c>
      <c r="E584" t="s">
        <v>1604</v>
      </c>
      <c r="F584" t="s">
        <v>1615</v>
      </c>
    </row>
    <row r="585" spans="1:6">
      <c r="A585" t="s">
        <v>108</v>
      </c>
      <c r="B585" t="s">
        <v>1992</v>
      </c>
      <c r="C585" t="s">
        <v>1993</v>
      </c>
      <c r="D585" t="s">
        <v>1994</v>
      </c>
      <c r="E585" t="s">
        <v>1995</v>
      </c>
      <c r="F585" t="s">
        <v>1479</v>
      </c>
    </row>
    <row r="586" spans="1:6">
      <c r="A586" t="s">
        <v>108</v>
      </c>
      <c r="B586" t="s">
        <v>1681</v>
      </c>
      <c r="C586" t="s">
        <v>1682</v>
      </c>
      <c r="D586" t="s">
        <v>1683</v>
      </c>
      <c r="E586" t="s">
        <v>1680</v>
      </c>
      <c r="F586" t="s">
        <v>1409</v>
      </c>
    </row>
    <row r="587" spans="1:6">
      <c r="A587" t="s">
        <v>108</v>
      </c>
      <c r="B587" t="s">
        <v>1681</v>
      </c>
      <c r="C587" t="s">
        <v>1682</v>
      </c>
      <c r="D587" t="s">
        <v>1683</v>
      </c>
      <c r="E587" t="s">
        <v>1680</v>
      </c>
      <c r="F587" t="s">
        <v>1414</v>
      </c>
    </row>
    <row r="588" spans="1:6">
      <c r="A588" t="s">
        <v>108</v>
      </c>
      <c r="B588" t="s">
        <v>1681</v>
      </c>
      <c r="C588" t="s">
        <v>1682</v>
      </c>
      <c r="D588" t="s">
        <v>1683</v>
      </c>
      <c r="E588" t="s">
        <v>1680</v>
      </c>
      <c r="F588" t="s">
        <v>1428</v>
      </c>
    </row>
    <row r="589" spans="1:6">
      <c r="A589" t="s">
        <v>108</v>
      </c>
      <c r="B589" t="s">
        <v>1532</v>
      </c>
      <c r="C589" t="s">
        <v>1533</v>
      </c>
      <c r="D589" t="s">
        <v>1534</v>
      </c>
      <c r="E589" t="s">
        <v>1535</v>
      </c>
      <c r="F589" t="s">
        <v>1479</v>
      </c>
    </row>
    <row r="590" spans="1:6">
      <c r="A590" t="s">
        <v>108</v>
      </c>
      <c r="B590" t="s">
        <v>2256</v>
      </c>
      <c r="C590" t="s">
        <v>2257</v>
      </c>
      <c r="D590" t="s">
        <v>2258</v>
      </c>
      <c r="E590" t="s">
        <v>1882</v>
      </c>
      <c r="F590" t="s">
        <v>1433</v>
      </c>
    </row>
    <row r="591" spans="1:6">
      <c r="A591" t="s">
        <v>108</v>
      </c>
      <c r="B591" t="s">
        <v>3103</v>
      </c>
      <c r="C591" t="s">
        <v>3104</v>
      </c>
      <c r="D591" t="s">
        <v>3105</v>
      </c>
      <c r="E591" t="s">
        <v>1631</v>
      </c>
      <c r="F591" t="s">
        <v>1409</v>
      </c>
    </row>
    <row r="592" spans="1:6">
      <c r="A592" t="s">
        <v>108</v>
      </c>
      <c r="B592" t="s">
        <v>3103</v>
      </c>
      <c r="C592" t="s">
        <v>3104</v>
      </c>
      <c r="D592" t="s">
        <v>3105</v>
      </c>
      <c r="E592" t="s">
        <v>1631</v>
      </c>
      <c r="F592" t="s">
        <v>1414</v>
      </c>
    </row>
    <row r="593" spans="1:6">
      <c r="A593" t="s">
        <v>108</v>
      </c>
      <c r="B593" t="s">
        <v>3133</v>
      </c>
      <c r="C593" t="s">
        <v>3134</v>
      </c>
      <c r="D593" t="s">
        <v>3135</v>
      </c>
      <c r="E593" t="s">
        <v>2127</v>
      </c>
      <c r="F593" t="s">
        <v>1428</v>
      </c>
    </row>
    <row r="594" spans="1:6">
      <c r="A594" t="s">
        <v>108</v>
      </c>
      <c r="B594" t="s">
        <v>2540</v>
      </c>
      <c r="C594" t="s">
        <v>2541</v>
      </c>
      <c r="D594" t="s">
        <v>2542</v>
      </c>
      <c r="E594" t="s">
        <v>1408</v>
      </c>
      <c r="F594" t="s">
        <v>2543</v>
      </c>
    </row>
    <row r="595" spans="1:6">
      <c r="A595" t="s">
        <v>108</v>
      </c>
      <c r="B595" t="s">
        <v>2700</v>
      </c>
      <c r="C595" t="s">
        <v>2701</v>
      </c>
      <c r="D595" t="s">
        <v>2702</v>
      </c>
      <c r="E595" t="s">
        <v>1813</v>
      </c>
      <c r="F595" t="s">
        <v>1433</v>
      </c>
    </row>
    <row r="596" spans="1:6">
      <c r="A596" t="s">
        <v>108</v>
      </c>
      <c r="B596" t="s">
        <v>2926</v>
      </c>
      <c r="C596" t="s">
        <v>2927</v>
      </c>
      <c r="D596" t="s">
        <v>2928</v>
      </c>
      <c r="E596" t="s">
        <v>1746</v>
      </c>
      <c r="F596" t="s">
        <v>1419</v>
      </c>
    </row>
    <row r="597" spans="1:6">
      <c r="A597" t="s">
        <v>108</v>
      </c>
      <c r="B597" t="s">
        <v>3221</v>
      </c>
      <c r="C597" t="s">
        <v>3222</v>
      </c>
      <c r="D597" t="s">
        <v>3223</v>
      </c>
      <c r="E597" t="s">
        <v>1949</v>
      </c>
      <c r="F597" t="s">
        <v>1433</v>
      </c>
    </row>
    <row r="598" spans="1:6">
      <c r="A598" t="s">
        <v>108</v>
      </c>
      <c r="B598" t="s">
        <v>2986</v>
      </c>
      <c r="C598" t="s">
        <v>2987</v>
      </c>
      <c r="D598" t="s">
        <v>2988</v>
      </c>
      <c r="E598" t="s">
        <v>1834</v>
      </c>
      <c r="F598" t="s">
        <v>1428</v>
      </c>
    </row>
    <row r="599" spans="1:6">
      <c r="A599" t="s">
        <v>108</v>
      </c>
      <c r="B599" t="s">
        <v>2986</v>
      </c>
      <c r="C599" t="s">
        <v>2987</v>
      </c>
      <c r="D599" t="s">
        <v>2988</v>
      </c>
      <c r="E599" t="s">
        <v>1834</v>
      </c>
      <c r="F599" t="s">
        <v>1448</v>
      </c>
    </row>
    <row r="600" spans="1:6">
      <c r="A600" t="s">
        <v>108</v>
      </c>
      <c r="B600" t="s">
        <v>2867</v>
      </c>
      <c r="C600" t="s">
        <v>2868</v>
      </c>
      <c r="D600" t="s">
        <v>2869</v>
      </c>
      <c r="E600" t="s">
        <v>1631</v>
      </c>
      <c r="F600" t="s">
        <v>1428</v>
      </c>
    </row>
    <row r="601" spans="1:6">
      <c r="A601" t="s">
        <v>108</v>
      </c>
      <c r="B601" t="s">
        <v>3255</v>
      </c>
      <c r="C601" t="s">
        <v>3256</v>
      </c>
      <c r="D601" t="s">
        <v>3257</v>
      </c>
      <c r="E601" t="s">
        <v>1498</v>
      </c>
      <c r="F601" t="s">
        <v>1419</v>
      </c>
    </row>
    <row r="602" spans="1:6">
      <c r="A602" t="s">
        <v>108</v>
      </c>
      <c r="B602" t="s">
        <v>3106</v>
      </c>
      <c r="C602" t="s">
        <v>3107</v>
      </c>
      <c r="D602" t="s">
        <v>3108</v>
      </c>
      <c r="E602" t="s">
        <v>1635</v>
      </c>
      <c r="F602" t="s">
        <v>1419</v>
      </c>
    </row>
    <row r="603" spans="1:6">
      <c r="A603" t="s">
        <v>108</v>
      </c>
      <c r="B603" t="s">
        <v>2375</v>
      </c>
      <c r="C603" t="s">
        <v>2376</v>
      </c>
      <c r="D603" t="s">
        <v>2377</v>
      </c>
      <c r="E603" t="s">
        <v>1483</v>
      </c>
      <c r="F603" t="s">
        <v>1479</v>
      </c>
    </row>
    <row r="604" spans="1:6">
      <c r="A604" t="s">
        <v>108</v>
      </c>
      <c r="B604" t="s">
        <v>2440</v>
      </c>
      <c r="C604" t="s">
        <v>2441</v>
      </c>
      <c r="D604" t="s">
        <v>2442</v>
      </c>
      <c r="E604" t="s">
        <v>1696</v>
      </c>
      <c r="F604" t="s">
        <v>1428</v>
      </c>
    </row>
    <row r="605" spans="1:6">
      <c r="A605" t="s">
        <v>108</v>
      </c>
      <c r="B605" t="s">
        <v>3527</v>
      </c>
      <c r="C605" t="s">
        <v>3528</v>
      </c>
      <c r="D605" t="s">
        <v>3529</v>
      </c>
      <c r="E605" t="s">
        <v>1886</v>
      </c>
      <c r="F605" t="s">
        <v>1433</v>
      </c>
    </row>
    <row r="606" spans="1:6">
      <c r="A606" t="s">
        <v>108</v>
      </c>
      <c r="B606" t="s">
        <v>2574</v>
      </c>
      <c r="C606" t="s">
        <v>2575</v>
      </c>
      <c r="D606" t="s">
        <v>2576</v>
      </c>
      <c r="E606" t="s">
        <v>1458</v>
      </c>
      <c r="F606" t="s">
        <v>1414</v>
      </c>
    </row>
    <row r="607" spans="1:6">
      <c r="A607" t="s">
        <v>108</v>
      </c>
      <c r="B607" t="s">
        <v>2497</v>
      </c>
      <c r="C607" t="s">
        <v>2498</v>
      </c>
      <c r="D607" t="s">
        <v>2499</v>
      </c>
      <c r="E607" t="s">
        <v>1611</v>
      </c>
      <c r="F607" t="s">
        <v>1428</v>
      </c>
    </row>
    <row r="608" spans="1:6">
      <c r="A608" t="s">
        <v>108</v>
      </c>
      <c r="B608" t="s">
        <v>2497</v>
      </c>
      <c r="C608" t="s">
        <v>2498</v>
      </c>
      <c r="D608" t="s">
        <v>2499</v>
      </c>
      <c r="E608" t="s">
        <v>1611</v>
      </c>
      <c r="F608" t="s">
        <v>1419</v>
      </c>
    </row>
    <row r="609" spans="1:6">
      <c r="A609" t="s">
        <v>108</v>
      </c>
      <c r="B609" t="s">
        <v>2497</v>
      </c>
      <c r="C609" t="s">
        <v>2498</v>
      </c>
      <c r="D609" t="s">
        <v>2499</v>
      </c>
      <c r="E609" t="s">
        <v>1611</v>
      </c>
      <c r="F609" t="s">
        <v>1448</v>
      </c>
    </row>
    <row r="610" spans="1:6">
      <c r="A610" t="s">
        <v>108</v>
      </c>
      <c r="B610" t="s">
        <v>2497</v>
      </c>
      <c r="C610" t="s">
        <v>2498</v>
      </c>
      <c r="D610" t="s">
        <v>2499</v>
      </c>
      <c r="E610" t="s">
        <v>1611</v>
      </c>
      <c r="F610" t="s">
        <v>1414</v>
      </c>
    </row>
    <row r="611" spans="1:6">
      <c r="A611" t="s">
        <v>108</v>
      </c>
      <c r="B611" t="s">
        <v>2998</v>
      </c>
      <c r="C611" t="s">
        <v>2999</v>
      </c>
      <c r="D611" t="s">
        <v>3000</v>
      </c>
      <c r="E611" t="s">
        <v>1487</v>
      </c>
      <c r="F611" t="s">
        <v>1428</v>
      </c>
    </row>
    <row r="612" spans="1:6">
      <c r="A612" t="s">
        <v>108</v>
      </c>
      <c r="B612" t="s">
        <v>1959</v>
      </c>
      <c r="C612" t="s">
        <v>1960</v>
      </c>
      <c r="D612" t="s">
        <v>1961</v>
      </c>
      <c r="E612" t="s">
        <v>1427</v>
      </c>
      <c r="F612" t="s">
        <v>1414</v>
      </c>
    </row>
    <row r="613" spans="1:6">
      <c r="A613" t="s">
        <v>108</v>
      </c>
      <c r="B613" t="s">
        <v>1959</v>
      </c>
      <c r="C613" t="s">
        <v>1960</v>
      </c>
      <c r="D613" t="s">
        <v>1961</v>
      </c>
      <c r="E613" t="s">
        <v>1427</v>
      </c>
      <c r="F613" t="s">
        <v>1409</v>
      </c>
    </row>
    <row r="614" spans="1:6">
      <c r="A614" t="s">
        <v>108</v>
      </c>
      <c r="B614" t="s">
        <v>3224</v>
      </c>
      <c r="C614" t="s">
        <v>3225</v>
      </c>
      <c r="D614" t="s">
        <v>3226</v>
      </c>
      <c r="E614" t="s">
        <v>1427</v>
      </c>
      <c r="F614" t="s">
        <v>1433</v>
      </c>
    </row>
    <row r="615" spans="1:6">
      <c r="A615" t="s">
        <v>108</v>
      </c>
      <c r="B615" t="s">
        <v>3227</v>
      </c>
      <c r="C615" t="s">
        <v>3228</v>
      </c>
      <c r="D615" t="s">
        <v>3229</v>
      </c>
      <c r="E615" t="s">
        <v>1427</v>
      </c>
      <c r="F615" t="s">
        <v>1428</v>
      </c>
    </row>
    <row r="616" spans="1:6">
      <c r="A616" t="s">
        <v>108</v>
      </c>
      <c r="B616" t="s">
        <v>1591</v>
      </c>
      <c r="C616" t="s">
        <v>1592</v>
      </c>
      <c r="D616" t="s">
        <v>1593</v>
      </c>
      <c r="E616" t="s">
        <v>1487</v>
      </c>
      <c r="F616" t="s">
        <v>1594</v>
      </c>
    </row>
    <row r="617" spans="1:6">
      <c r="A617" t="s">
        <v>108</v>
      </c>
      <c r="B617" t="s">
        <v>1591</v>
      </c>
      <c r="C617" t="s">
        <v>1592</v>
      </c>
      <c r="D617" t="s">
        <v>1593</v>
      </c>
      <c r="E617" t="s">
        <v>1487</v>
      </c>
      <c r="F617" t="s">
        <v>1573</v>
      </c>
    </row>
    <row r="618" spans="1:6">
      <c r="A618" t="s">
        <v>108</v>
      </c>
      <c r="B618" t="s">
        <v>3233</v>
      </c>
      <c r="C618" t="s">
        <v>3234</v>
      </c>
      <c r="D618" t="s">
        <v>3235</v>
      </c>
      <c r="E618" t="s">
        <v>1458</v>
      </c>
      <c r="F618" t="s">
        <v>1419</v>
      </c>
    </row>
    <row r="619" spans="1:6">
      <c r="A619" t="s">
        <v>108</v>
      </c>
      <c r="B619" t="s">
        <v>1536</v>
      </c>
      <c r="C619" t="s">
        <v>1537</v>
      </c>
      <c r="D619" t="s">
        <v>1538</v>
      </c>
      <c r="E619" t="s">
        <v>1487</v>
      </c>
      <c r="F619" t="s">
        <v>1441</v>
      </c>
    </row>
    <row r="620" spans="1:6">
      <c r="A620" t="s">
        <v>108</v>
      </c>
      <c r="B620" t="s">
        <v>1536</v>
      </c>
      <c r="C620" t="s">
        <v>1537</v>
      </c>
      <c r="D620" t="s">
        <v>1538</v>
      </c>
      <c r="E620" t="s">
        <v>1487</v>
      </c>
      <c r="F620" t="s">
        <v>1615</v>
      </c>
    </row>
    <row r="621" spans="1:6">
      <c r="A621" t="s">
        <v>108</v>
      </c>
      <c r="B621" t="s">
        <v>1999</v>
      </c>
      <c r="C621" t="s">
        <v>2000</v>
      </c>
      <c r="D621" t="s">
        <v>2001</v>
      </c>
      <c r="E621" t="s">
        <v>1556</v>
      </c>
      <c r="F621" t="s">
        <v>1414</v>
      </c>
    </row>
    <row r="622" spans="1:6">
      <c r="A622" t="s">
        <v>108</v>
      </c>
      <c r="B622" t="s">
        <v>2325</v>
      </c>
      <c r="C622" t="s">
        <v>2326</v>
      </c>
      <c r="D622" t="s">
        <v>2327</v>
      </c>
      <c r="E622" t="s">
        <v>2328</v>
      </c>
      <c r="F622" t="s">
        <v>1688</v>
      </c>
    </row>
    <row r="623" spans="1:6">
      <c r="A623" t="s">
        <v>108</v>
      </c>
      <c r="B623" t="s">
        <v>2846</v>
      </c>
      <c r="C623" t="s">
        <v>2847</v>
      </c>
      <c r="D623" t="s">
        <v>2848</v>
      </c>
      <c r="E623" t="s">
        <v>1491</v>
      </c>
      <c r="F623" t="s">
        <v>1433</v>
      </c>
    </row>
    <row r="624" spans="1:6">
      <c r="A624" t="s">
        <v>108</v>
      </c>
      <c r="B624" t="s">
        <v>2888</v>
      </c>
      <c r="C624" t="s">
        <v>2889</v>
      </c>
      <c r="D624" t="s">
        <v>2890</v>
      </c>
      <c r="E624" t="s">
        <v>2891</v>
      </c>
      <c r="F624" t="s">
        <v>1479</v>
      </c>
    </row>
    <row r="625" spans="1:6">
      <c r="A625" t="s">
        <v>108</v>
      </c>
      <c r="B625" t="s">
        <v>2073</v>
      </c>
      <c r="C625" t="s">
        <v>2074</v>
      </c>
      <c r="D625" t="s">
        <v>2075</v>
      </c>
      <c r="E625" t="s">
        <v>1676</v>
      </c>
      <c r="F625" t="s">
        <v>1448</v>
      </c>
    </row>
    <row r="626" spans="1:6">
      <c r="A626" t="s">
        <v>108</v>
      </c>
      <c r="B626" t="s">
        <v>2073</v>
      </c>
      <c r="C626" t="s">
        <v>2074</v>
      </c>
      <c r="D626" t="s">
        <v>2075</v>
      </c>
      <c r="E626" t="s">
        <v>1676</v>
      </c>
      <c r="F626" t="s">
        <v>1428</v>
      </c>
    </row>
    <row r="627" spans="1:6">
      <c r="A627" t="s">
        <v>108</v>
      </c>
      <c r="B627" t="s">
        <v>3203</v>
      </c>
      <c r="C627" t="s">
        <v>3204</v>
      </c>
      <c r="D627" t="s">
        <v>3205</v>
      </c>
      <c r="E627" t="s">
        <v>1901</v>
      </c>
      <c r="F627" t="s">
        <v>1414</v>
      </c>
    </row>
    <row r="628" spans="1:6">
      <c r="A628" t="s">
        <v>108</v>
      </c>
      <c r="B628" t="s">
        <v>3148</v>
      </c>
      <c r="C628" t="s">
        <v>3149</v>
      </c>
      <c r="D628" t="s">
        <v>3150</v>
      </c>
      <c r="E628" t="s">
        <v>1746</v>
      </c>
      <c r="F628" t="s">
        <v>1428</v>
      </c>
    </row>
    <row r="629" spans="1:6">
      <c r="A629" t="s">
        <v>108</v>
      </c>
      <c r="B629" t="s">
        <v>3148</v>
      </c>
      <c r="C629" t="s">
        <v>3149</v>
      </c>
      <c r="D629" t="s">
        <v>3150</v>
      </c>
      <c r="E629" t="s">
        <v>1746</v>
      </c>
      <c r="F629" t="s">
        <v>1448</v>
      </c>
    </row>
    <row r="630" spans="1:6">
      <c r="A630" t="s">
        <v>108</v>
      </c>
      <c r="B630" t="s">
        <v>1577</v>
      </c>
      <c r="C630" t="s">
        <v>1114</v>
      </c>
      <c r="D630" t="s">
        <v>1578</v>
      </c>
      <c r="E630" t="s">
        <v>1491</v>
      </c>
      <c r="F630" t="s">
        <v>1433</v>
      </c>
    </row>
    <row r="631" spans="1:6">
      <c r="A631" t="s">
        <v>108</v>
      </c>
      <c r="B631" t="s">
        <v>1708</v>
      </c>
      <c r="C631" t="s">
        <v>1114</v>
      </c>
      <c r="D631" t="s">
        <v>1709</v>
      </c>
      <c r="E631" t="s">
        <v>1710</v>
      </c>
      <c r="F631" t="s">
        <v>1428</v>
      </c>
    </row>
    <row r="632" spans="1:6">
      <c r="A632" t="s">
        <v>108</v>
      </c>
      <c r="B632" t="s">
        <v>1708</v>
      </c>
      <c r="C632" t="s">
        <v>1114</v>
      </c>
      <c r="D632" t="s">
        <v>1709</v>
      </c>
      <c r="E632" t="s">
        <v>1710</v>
      </c>
      <c r="F632" t="s">
        <v>1448</v>
      </c>
    </row>
    <row r="633" spans="1:6">
      <c r="A633" t="s">
        <v>108</v>
      </c>
      <c r="B633" t="s">
        <v>2668</v>
      </c>
      <c r="C633" t="s">
        <v>1114</v>
      </c>
      <c r="D633" t="s">
        <v>2669</v>
      </c>
      <c r="E633" t="s">
        <v>2127</v>
      </c>
      <c r="F633" t="s">
        <v>1428</v>
      </c>
    </row>
    <row r="634" spans="1:6">
      <c r="A634" t="s">
        <v>108</v>
      </c>
      <c r="B634" t="s">
        <v>2668</v>
      </c>
      <c r="C634" t="s">
        <v>1114</v>
      </c>
      <c r="D634" t="s">
        <v>2669</v>
      </c>
      <c r="E634" t="s">
        <v>2127</v>
      </c>
      <c r="F634" t="s">
        <v>1448</v>
      </c>
    </row>
    <row r="635" spans="1:6">
      <c r="A635" t="s">
        <v>108</v>
      </c>
      <c r="B635" t="s">
        <v>3448</v>
      </c>
      <c r="C635" t="s">
        <v>1114</v>
      </c>
      <c r="D635" t="s">
        <v>3449</v>
      </c>
      <c r="E635" t="s">
        <v>1700</v>
      </c>
      <c r="F635" t="s">
        <v>1433</v>
      </c>
    </row>
    <row r="636" spans="1:6">
      <c r="A636" t="s">
        <v>108</v>
      </c>
      <c r="B636" t="s">
        <v>2425</v>
      </c>
      <c r="C636" t="s">
        <v>2426</v>
      </c>
      <c r="D636" t="s">
        <v>2427</v>
      </c>
      <c r="E636" t="s">
        <v>1700</v>
      </c>
      <c r="F636" t="s">
        <v>1428</v>
      </c>
    </row>
    <row r="637" spans="1:6">
      <c r="A637" t="s">
        <v>108</v>
      </c>
      <c r="B637" t="s">
        <v>2557</v>
      </c>
      <c r="C637" t="s">
        <v>2426</v>
      </c>
      <c r="D637" t="s">
        <v>2558</v>
      </c>
      <c r="E637" t="s">
        <v>1949</v>
      </c>
      <c r="F637" t="s">
        <v>1428</v>
      </c>
    </row>
    <row r="638" spans="1:6">
      <c r="A638" t="s">
        <v>108</v>
      </c>
      <c r="B638" t="s">
        <v>2554</v>
      </c>
      <c r="C638" t="s">
        <v>2555</v>
      </c>
      <c r="D638" t="s">
        <v>2556</v>
      </c>
      <c r="E638" t="s">
        <v>1949</v>
      </c>
      <c r="F638" t="s">
        <v>1433</v>
      </c>
    </row>
    <row r="639" spans="1:6">
      <c r="A639" t="s">
        <v>108</v>
      </c>
      <c r="B639" t="s">
        <v>1946</v>
      </c>
      <c r="C639" t="s">
        <v>1947</v>
      </c>
      <c r="D639" t="s">
        <v>1948</v>
      </c>
      <c r="E639" t="s">
        <v>1949</v>
      </c>
      <c r="F639" t="s">
        <v>1448</v>
      </c>
    </row>
    <row r="640" spans="1:6">
      <c r="A640" t="s">
        <v>108</v>
      </c>
      <c r="B640" t="s">
        <v>1946</v>
      </c>
      <c r="C640" t="s">
        <v>1947</v>
      </c>
      <c r="D640" t="s">
        <v>1948</v>
      </c>
      <c r="E640" t="s">
        <v>1949</v>
      </c>
      <c r="F640" t="s">
        <v>1428</v>
      </c>
    </row>
    <row r="641" spans="1:6">
      <c r="A641" t="s">
        <v>108</v>
      </c>
      <c r="B641" t="s">
        <v>1879</v>
      </c>
      <c r="C641" t="s">
        <v>1880</v>
      </c>
      <c r="D641" t="s">
        <v>1881</v>
      </c>
      <c r="E641" t="s">
        <v>1882</v>
      </c>
      <c r="F641" t="s">
        <v>1433</v>
      </c>
    </row>
    <row r="642" spans="1:6">
      <c r="A642" t="s">
        <v>108</v>
      </c>
      <c r="B642" t="s">
        <v>1711</v>
      </c>
      <c r="C642" t="s">
        <v>1712</v>
      </c>
      <c r="D642" t="s">
        <v>1713</v>
      </c>
      <c r="E642" t="s">
        <v>1714</v>
      </c>
      <c r="F642" t="s">
        <v>1433</v>
      </c>
    </row>
    <row r="643" spans="1:6">
      <c r="A643" t="s">
        <v>108</v>
      </c>
      <c r="B643" t="s">
        <v>3075</v>
      </c>
      <c r="C643" t="s">
        <v>3076</v>
      </c>
      <c r="D643" t="s">
        <v>3077</v>
      </c>
      <c r="E643" t="s">
        <v>1491</v>
      </c>
      <c r="F643" t="s">
        <v>1433</v>
      </c>
    </row>
    <row r="644" spans="1:6">
      <c r="A644" t="s">
        <v>108</v>
      </c>
      <c r="B644" t="s">
        <v>2029</v>
      </c>
      <c r="C644" t="s">
        <v>2030</v>
      </c>
      <c r="D644" t="s">
        <v>2031</v>
      </c>
      <c r="E644" t="s">
        <v>1604</v>
      </c>
      <c r="F644" t="s">
        <v>1419</v>
      </c>
    </row>
    <row r="645" spans="1:6">
      <c r="A645" t="s">
        <v>108</v>
      </c>
      <c r="B645" t="s">
        <v>2609</v>
      </c>
      <c r="C645" t="s">
        <v>2610</v>
      </c>
      <c r="D645" t="s">
        <v>2611</v>
      </c>
      <c r="E645" t="s">
        <v>1927</v>
      </c>
      <c r="F645" t="s">
        <v>1441</v>
      </c>
    </row>
    <row r="646" spans="1:6">
      <c r="A646" t="s">
        <v>108</v>
      </c>
      <c r="B646" t="s">
        <v>2609</v>
      </c>
      <c r="C646" t="s">
        <v>2610</v>
      </c>
      <c r="D646" t="s">
        <v>2611</v>
      </c>
      <c r="E646" t="s">
        <v>1927</v>
      </c>
      <c r="F646" t="s">
        <v>1615</v>
      </c>
    </row>
    <row r="647" spans="1:6">
      <c r="A647" t="s">
        <v>108</v>
      </c>
      <c r="B647" t="s">
        <v>1658</v>
      </c>
      <c r="C647" t="s">
        <v>1659</v>
      </c>
      <c r="D647" t="s">
        <v>1660</v>
      </c>
      <c r="E647" t="s">
        <v>1657</v>
      </c>
      <c r="F647" t="s">
        <v>1428</v>
      </c>
    </row>
    <row r="648" spans="1:6">
      <c r="A648" t="s">
        <v>108</v>
      </c>
      <c r="B648" t="s">
        <v>3099</v>
      </c>
      <c r="C648" t="s">
        <v>3100</v>
      </c>
      <c r="D648" t="s">
        <v>3101</v>
      </c>
      <c r="E648" t="s">
        <v>3102</v>
      </c>
      <c r="F648" t="s">
        <v>1573</v>
      </c>
    </row>
    <row r="649" spans="1:6">
      <c r="A649" t="s">
        <v>108</v>
      </c>
      <c r="B649" t="s">
        <v>1549</v>
      </c>
      <c r="C649" t="s">
        <v>1550</v>
      </c>
      <c r="D649" t="s">
        <v>1551</v>
      </c>
      <c r="E649" t="s">
        <v>1552</v>
      </c>
      <c r="F649" t="s">
        <v>1414</v>
      </c>
    </row>
    <row r="650" spans="1:6">
      <c r="A650" t="s">
        <v>108</v>
      </c>
      <c r="B650" t="s">
        <v>1549</v>
      </c>
      <c r="C650" t="s">
        <v>1550</v>
      </c>
      <c r="D650" t="s">
        <v>1551</v>
      </c>
      <c r="E650" t="s">
        <v>1552</v>
      </c>
      <c r="F650" t="s">
        <v>1409</v>
      </c>
    </row>
    <row r="651" spans="1:6">
      <c r="A651" t="s">
        <v>108</v>
      </c>
      <c r="B651" t="s">
        <v>3053</v>
      </c>
      <c r="C651" t="s">
        <v>3054</v>
      </c>
      <c r="D651" t="s">
        <v>3055</v>
      </c>
      <c r="E651" t="s">
        <v>2305</v>
      </c>
      <c r="F651" t="s">
        <v>1479</v>
      </c>
    </row>
    <row r="652" spans="1:6">
      <c r="A652" t="s">
        <v>108</v>
      </c>
      <c r="B652" t="s">
        <v>3477</v>
      </c>
      <c r="C652" t="s">
        <v>3478</v>
      </c>
      <c r="D652" t="s">
        <v>3479</v>
      </c>
      <c r="E652" t="s">
        <v>1763</v>
      </c>
      <c r="F652" t="s">
        <v>1433</v>
      </c>
    </row>
    <row r="653" spans="1:6">
      <c r="A653" t="s">
        <v>108</v>
      </c>
      <c r="B653" t="s">
        <v>2892</v>
      </c>
      <c r="C653" t="s">
        <v>2893</v>
      </c>
      <c r="D653" t="s">
        <v>2894</v>
      </c>
      <c r="E653" t="s">
        <v>1687</v>
      </c>
      <c r="F653" t="s">
        <v>1433</v>
      </c>
    </row>
    <row r="654" spans="1:6">
      <c r="A654" t="s">
        <v>108</v>
      </c>
      <c r="B654" t="s">
        <v>2658</v>
      </c>
      <c r="C654" t="s">
        <v>2659</v>
      </c>
      <c r="D654" t="s">
        <v>2660</v>
      </c>
      <c r="E654" t="s">
        <v>1672</v>
      </c>
      <c r="F654" t="s">
        <v>1771</v>
      </c>
    </row>
    <row r="655" spans="1:6">
      <c r="A655" t="s">
        <v>108</v>
      </c>
      <c r="B655" t="s">
        <v>2658</v>
      </c>
      <c r="C655" t="s">
        <v>2659</v>
      </c>
      <c r="D655" t="s">
        <v>2660</v>
      </c>
      <c r="E655" t="s">
        <v>1672</v>
      </c>
      <c r="F655" t="s">
        <v>1615</v>
      </c>
    </row>
    <row r="656" spans="1:6">
      <c r="A656" t="s">
        <v>108</v>
      </c>
      <c r="B656" t="s">
        <v>2658</v>
      </c>
      <c r="C656" t="s">
        <v>2659</v>
      </c>
      <c r="D656" t="s">
        <v>2660</v>
      </c>
      <c r="E656" t="s">
        <v>1672</v>
      </c>
      <c r="F656" t="s">
        <v>1441</v>
      </c>
    </row>
    <row r="657" spans="1:6">
      <c r="A657" t="s">
        <v>108</v>
      </c>
      <c r="B657" t="s">
        <v>2658</v>
      </c>
      <c r="C657" t="s">
        <v>2659</v>
      </c>
      <c r="D657" t="s">
        <v>2660</v>
      </c>
      <c r="E657" t="s">
        <v>1672</v>
      </c>
      <c r="F657" t="s">
        <v>1668</v>
      </c>
    </row>
    <row r="658" spans="1:6">
      <c r="A658" t="s">
        <v>108</v>
      </c>
      <c r="B658" t="s">
        <v>2384</v>
      </c>
      <c r="C658" t="s">
        <v>2385</v>
      </c>
      <c r="D658" t="s">
        <v>2386</v>
      </c>
      <c r="E658" t="s">
        <v>1498</v>
      </c>
      <c r="F658" t="s">
        <v>1573</v>
      </c>
    </row>
    <row r="659" spans="1:6">
      <c r="A659" t="s">
        <v>108</v>
      </c>
      <c r="B659" t="s">
        <v>2384</v>
      </c>
      <c r="C659" t="s">
        <v>2385</v>
      </c>
      <c r="D659" t="s">
        <v>2386</v>
      </c>
      <c r="E659" t="s">
        <v>1498</v>
      </c>
      <c r="F659" t="s">
        <v>1594</v>
      </c>
    </row>
    <row r="660" spans="1:6">
      <c r="A660" t="s">
        <v>108</v>
      </c>
      <c r="B660" t="s">
        <v>2232</v>
      </c>
      <c r="C660" t="s">
        <v>2233</v>
      </c>
      <c r="D660" t="s">
        <v>2234</v>
      </c>
      <c r="E660" t="s">
        <v>2153</v>
      </c>
      <c r="F660" t="s">
        <v>1479</v>
      </c>
    </row>
    <row r="661" spans="1:6">
      <c r="A661" t="s">
        <v>108</v>
      </c>
      <c r="B661" t="s">
        <v>2599</v>
      </c>
      <c r="C661" t="s">
        <v>2600</v>
      </c>
      <c r="D661" t="s">
        <v>2601</v>
      </c>
      <c r="E661" t="s">
        <v>1498</v>
      </c>
      <c r="F661" t="s">
        <v>1414</v>
      </c>
    </row>
    <row r="662" spans="1:6">
      <c r="A662" t="s">
        <v>108</v>
      </c>
      <c r="B662" t="s">
        <v>1956</v>
      </c>
      <c r="C662" t="s">
        <v>1957</v>
      </c>
      <c r="D662" t="s">
        <v>1958</v>
      </c>
      <c r="E662" t="s">
        <v>1611</v>
      </c>
      <c r="F662" t="s">
        <v>1615</v>
      </c>
    </row>
    <row r="663" spans="1:6">
      <c r="A663" t="s">
        <v>108</v>
      </c>
      <c r="B663" t="s">
        <v>1956</v>
      </c>
      <c r="C663" t="s">
        <v>1957</v>
      </c>
      <c r="D663" t="s">
        <v>1958</v>
      </c>
      <c r="E663" t="s">
        <v>1611</v>
      </c>
      <c r="F663" t="s">
        <v>1441</v>
      </c>
    </row>
    <row r="664" spans="1:6">
      <c r="A664" t="s">
        <v>108</v>
      </c>
      <c r="B664" t="s">
        <v>2106</v>
      </c>
      <c r="C664" t="s">
        <v>2107</v>
      </c>
      <c r="D664" t="s">
        <v>2108</v>
      </c>
      <c r="E664" t="s">
        <v>1707</v>
      </c>
      <c r="F664" t="s">
        <v>1615</v>
      </c>
    </row>
    <row r="665" spans="1:6">
      <c r="A665" t="s">
        <v>108</v>
      </c>
      <c r="B665" t="s">
        <v>2106</v>
      </c>
      <c r="C665" t="s">
        <v>2107</v>
      </c>
      <c r="D665" t="s">
        <v>2108</v>
      </c>
      <c r="E665" t="s">
        <v>1707</v>
      </c>
      <c r="F665" t="s">
        <v>1441</v>
      </c>
    </row>
    <row r="666" spans="1:6">
      <c r="A666" t="s">
        <v>108</v>
      </c>
      <c r="B666" t="s">
        <v>2900</v>
      </c>
      <c r="C666" t="s">
        <v>2901</v>
      </c>
      <c r="D666" t="s">
        <v>2902</v>
      </c>
      <c r="E666" t="s">
        <v>1927</v>
      </c>
      <c r="F666" t="s">
        <v>1433</v>
      </c>
    </row>
    <row r="667" spans="1:6">
      <c r="A667" t="s">
        <v>108</v>
      </c>
      <c r="B667" t="s">
        <v>1563</v>
      </c>
      <c r="C667" t="s">
        <v>1564</v>
      </c>
      <c r="D667" t="s">
        <v>1565</v>
      </c>
      <c r="E667" t="s">
        <v>1566</v>
      </c>
      <c r="F667" t="s">
        <v>1479</v>
      </c>
    </row>
    <row r="668" spans="1:6">
      <c r="A668" t="s">
        <v>108</v>
      </c>
      <c r="B668" t="s">
        <v>2099</v>
      </c>
      <c r="C668" t="s">
        <v>2100</v>
      </c>
      <c r="D668" t="s">
        <v>2101</v>
      </c>
      <c r="E668" t="s">
        <v>2102</v>
      </c>
      <c r="F668" t="s">
        <v>1479</v>
      </c>
    </row>
    <row r="669" spans="1:6">
      <c r="A669" t="s">
        <v>108</v>
      </c>
      <c r="B669" t="s">
        <v>3218</v>
      </c>
      <c r="C669" t="s">
        <v>3219</v>
      </c>
      <c r="D669" t="s">
        <v>3220</v>
      </c>
      <c r="E669" t="s">
        <v>1949</v>
      </c>
      <c r="F669" t="s">
        <v>1433</v>
      </c>
    </row>
    <row r="670" spans="1:6">
      <c r="A670" t="s">
        <v>108</v>
      </c>
      <c r="B670" t="s">
        <v>1848</v>
      </c>
      <c r="C670" t="s">
        <v>1849</v>
      </c>
      <c r="D670" t="s">
        <v>1850</v>
      </c>
      <c r="E670" t="s">
        <v>1847</v>
      </c>
      <c r="F670" t="s">
        <v>1428</v>
      </c>
    </row>
    <row r="671" spans="1:6">
      <c r="A671" t="s">
        <v>108</v>
      </c>
      <c r="B671" t="s">
        <v>1848</v>
      </c>
      <c r="C671" t="s">
        <v>1849</v>
      </c>
      <c r="D671" t="s">
        <v>1850</v>
      </c>
      <c r="E671" t="s">
        <v>1847</v>
      </c>
      <c r="F671" t="s">
        <v>1448</v>
      </c>
    </row>
    <row r="672" spans="1:6">
      <c r="A672" t="s">
        <v>108</v>
      </c>
      <c r="B672" t="s">
        <v>2220</v>
      </c>
      <c r="C672" t="s">
        <v>2221</v>
      </c>
      <c r="D672" t="s">
        <v>2222</v>
      </c>
      <c r="E672" t="s">
        <v>1854</v>
      </c>
      <c r="F672" t="s">
        <v>1448</v>
      </c>
    </row>
    <row r="673" spans="1:6">
      <c r="A673" t="s">
        <v>108</v>
      </c>
      <c r="B673" t="s">
        <v>2220</v>
      </c>
      <c r="C673" t="s">
        <v>2221</v>
      </c>
      <c r="D673" t="s">
        <v>2222</v>
      </c>
      <c r="E673" t="s">
        <v>1854</v>
      </c>
      <c r="F673" t="s">
        <v>1428</v>
      </c>
    </row>
    <row r="674" spans="1:6">
      <c r="A674" t="s">
        <v>108</v>
      </c>
      <c r="B674" t="s">
        <v>2226</v>
      </c>
      <c r="C674" t="s">
        <v>2227</v>
      </c>
      <c r="D674" t="s">
        <v>2228</v>
      </c>
      <c r="E674" t="s">
        <v>1847</v>
      </c>
      <c r="F674" t="s">
        <v>1428</v>
      </c>
    </row>
    <row r="675" spans="1:6">
      <c r="A675" t="s">
        <v>108</v>
      </c>
      <c r="B675" t="s">
        <v>2226</v>
      </c>
      <c r="C675" t="s">
        <v>2227</v>
      </c>
      <c r="D675" t="s">
        <v>2228</v>
      </c>
      <c r="E675" t="s">
        <v>1847</v>
      </c>
      <c r="F675" t="s">
        <v>1448</v>
      </c>
    </row>
    <row r="676" spans="1:6">
      <c r="A676" t="s">
        <v>108</v>
      </c>
      <c r="B676" t="s">
        <v>3483</v>
      </c>
      <c r="C676" t="s">
        <v>3484</v>
      </c>
      <c r="D676" t="s">
        <v>3485</v>
      </c>
      <c r="E676" t="s">
        <v>1775</v>
      </c>
      <c r="F676" t="s">
        <v>1428</v>
      </c>
    </row>
    <row r="677" spans="1:6">
      <c r="A677" t="s">
        <v>108</v>
      </c>
      <c r="B677" t="s">
        <v>2691</v>
      </c>
      <c r="C677" t="s">
        <v>2692</v>
      </c>
      <c r="D677" t="s">
        <v>2693</v>
      </c>
      <c r="E677" t="s">
        <v>2164</v>
      </c>
      <c r="F677" t="s">
        <v>1433</v>
      </c>
    </row>
    <row r="678" spans="1:6">
      <c r="A678" t="s">
        <v>108</v>
      </c>
      <c r="B678" t="s">
        <v>1524</v>
      </c>
      <c r="C678" t="s">
        <v>1525</v>
      </c>
      <c r="D678" t="s">
        <v>1526</v>
      </c>
      <c r="E678" t="s">
        <v>1527</v>
      </c>
      <c r="F678" t="s">
        <v>1479</v>
      </c>
    </row>
    <row r="679" spans="1:6">
      <c r="A679" t="s">
        <v>108</v>
      </c>
      <c r="B679" t="s">
        <v>2051</v>
      </c>
      <c r="C679" t="s">
        <v>2052</v>
      </c>
      <c r="D679" t="s">
        <v>2053</v>
      </c>
      <c r="E679" t="s">
        <v>1635</v>
      </c>
      <c r="F679" t="s">
        <v>1668</v>
      </c>
    </row>
    <row r="680" spans="1:6">
      <c r="A680" t="s">
        <v>108</v>
      </c>
      <c r="B680" t="s">
        <v>2051</v>
      </c>
      <c r="C680" t="s">
        <v>2052</v>
      </c>
      <c r="D680" t="s">
        <v>2053</v>
      </c>
      <c r="E680" t="s">
        <v>1635</v>
      </c>
      <c r="F680" t="s">
        <v>1615</v>
      </c>
    </row>
    <row r="681" spans="1:6">
      <c r="A681" t="s">
        <v>108</v>
      </c>
      <c r="B681" t="s">
        <v>2051</v>
      </c>
      <c r="C681" t="s">
        <v>2052</v>
      </c>
      <c r="D681" t="s">
        <v>2053</v>
      </c>
      <c r="E681" t="s">
        <v>1635</v>
      </c>
      <c r="F681" t="s">
        <v>1771</v>
      </c>
    </row>
    <row r="682" spans="1:6">
      <c r="A682" t="s">
        <v>108</v>
      </c>
      <c r="B682" t="s">
        <v>2051</v>
      </c>
      <c r="C682" t="s">
        <v>2052</v>
      </c>
      <c r="D682" t="s">
        <v>2053</v>
      </c>
      <c r="E682" t="s">
        <v>1635</v>
      </c>
      <c r="F682" t="s">
        <v>1441</v>
      </c>
    </row>
    <row r="683" spans="1:6">
      <c r="A683" t="s">
        <v>108</v>
      </c>
      <c r="B683" t="s">
        <v>2366</v>
      </c>
      <c r="C683" t="s">
        <v>2367</v>
      </c>
      <c r="D683" t="s">
        <v>2368</v>
      </c>
      <c r="E683" t="s">
        <v>1483</v>
      </c>
      <c r="F683" t="s">
        <v>1414</v>
      </c>
    </row>
    <row r="684" spans="1:6">
      <c r="A684" t="s">
        <v>108</v>
      </c>
      <c r="B684" t="s">
        <v>3419</v>
      </c>
      <c r="C684" t="s">
        <v>3420</v>
      </c>
      <c r="D684" t="s">
        <v>3421</v>
      </c>
      <c r="E684" t="s">
        <v>1491</v>
      </c>
      <c r="F684" t="s">
        <v>1433</v>
      </c>
    </row>
    <row r="685" spans="1:6">
      <c r="A685" t="s">
        <v>108</v>
      </c>
      <c r="B685" t="s">
        <v>3084</v>
      </c>
      <c r="C685" t="s">
        <v>3085</v>
      </c>
      <c r="D685" t="s">
        <v>3086</v>
      </c>
      <c r="E685" t="s">
        <v>1556</v>
      </c>
      <c r="F685" t="s">
        <v>1419</v>
      </c>
    </row>
    <row r="686" spans="1:6">
      <c r="A686" t="s">
        <v>108</v>
      </c>
      <c r="B686" t="s">
        <v>2022</v>
      </c>
      <c r="C686" t="s">
        <v>2023</v>
      </c>
      <c r="D686" t="s">
        <v>2024</v>
      </c>
      <c r="E686" t="s">
        <v>1487</v>
      </c>
      <c r="F686" t="s">
        <v>1771</v>
      </c>
    </row>
    <row r="687" spans="1:6">
      <c r="A687" t="s">
        <v>108</v>
      </c>
      <c r="B687" t="s">
        <v>3541</v>
      </c>
      <c r="C687" t="s">
        <v>3542</v>
      </c>
      <c r="D687" t="s">
        <v>3543</v>
      </c>
      <c r="E687" t="s">
        <v>1700</v>
      </c>
      <c r="F687" t="s">
        <v>1428</v>
      </c>
    </row>
    <row r="688" spans="1:6">
      <c r="A688" t="s">
        <v>108</v>
      </c>
      <c r="B688" t="s">
        <v>2378</v>
      </c>
      <c r="C688" t="s">
        <v>2379</v>
      </c>
      <c r="D688" t="s">
        <v>2380</v>
      </c>
      <c r="E688" t="s">
        <v>1556</v>
      </c>
      <c r="F688" t="s">
        <v>1479</v>
      </c>
    </row>
    <row r="689" spans="1:6">
      <c r="A689" t="s">
        <v>108</v>
      </c>
      <c r="B689" t="s">
        <v>2583</v>
      </c>
      <c r="C689" t="s">
        <v>2584</v>
      </c>
      <c r="D689" t="s">
        <v>2585</v>
      </c>
      <c r="E689" t="s">
        <v>1491</v>
      </c>
      <c r="F689" t="s">
        <v>1419</v>
      </c>
    </row>
    <row r="690" spans="1:6">
      <c r="A690" t="s">
        <v>108</v>
      </c>
      <c r="B690" t="s">
        <v>1488</v>
      </c>
      <c r="C690" t="s">
        <v>1489</v>
      </c>
      <c r="D690" t="s">
        <v>1490</v>
      </c>
      <c r="E690" t="s">
        <v>1491</v>
      </c>
      <c r="F690" t="s">
        <v>1428</v>
      </c>
    </row>
    <row r="691" spans="1:6">
      <c r="A691" t="s">
        <v>108</v>
      </c>
      <c r="B691" t="s">
        <v>1488</v>
      </c>
      <c r="C691" t="s">
        <v>1489</v>
      </c>
      <c r="D691" t="s">
        <v>1490</v>
      </c>
      <c r="E691" t="s">
        <v>1491</v>
      </c>
      <c r="F691" t="s">
        <v>1448</v>
      </c>
    </row>
    <row r="692" spans="1:6">
      <c r="A692" t="s">
        <v>108</v>
      </c>
      <c r="B692" t="s">
        <v>1528</v>
      </c>
      <c r="C692" t="s">
        <v>1529</v>
      </c>
      <c r="D692" t="s">
        <v>1530</v>
      </c>
      <c r="E692" t="s">
        <v>1531</v>
      </c>
      <c r="F692" t="s">
        <v>1479</v>
      </c>
    </row>
    <row r="693" spans="1:6">
      <c r="A693" t="s">
        <v>108</v>
      </c>
      <c r="B693" t="s">
        <v>1557</v>
      </c>
      <c r="C693" t="s">
        <v>1558</v>
      </c>
      <c r="D693" t="s">
        <v>1559</v>
      </c>
      <c r="E693" t="s">
        <v>1498</v>
      </c>
      <c r="F693" t="s">
        <v>1414</v>
      </c>
    </row>
    <row r="694" spans="1:6">
      <c r="A694" t="s">
        <v>108</v>
      </c>
      <c r="B694" t="s">
        <v>1499</v>
      </c>
      <c r="C694" t="s">
        <v>1500</v>
      </c>
      <c r="D694" t="s">
        <v>1501</v>
      </c>
      <c r="E694" t="s">
        <v>1498</v>
      </c>
      <c r="F694" t="s">
        <v>1428</v>
      </c>
    </row>
    <row r="695" spans="1:6">
      <c r="A695" t="s">
        <v>108</v>
      </c>
      <c r="B695" t="s">
        <v>1499</v>
      </c>
      <c r="C695" t="s">
        <v>1500</v>
      </c>
      <c r="D695" t="s">
        <v>1501</v>
      </c>
      <c r="E695" t="s">
        <v>1498</v>
      </c>
      <c r="F695" t="s">
        <v>1448</v>
      </c>
    </row>
    <row r="696" spans="1:6">
      <c r="A696" t="s">
        <v>108</v>
      </c>
      <c r="B696" t="s">
        <v>3197</v>
      </c>
      <c r="C696" t="s">
        <v>3198</v>
      </c>
      <c r="D696" t="s">
        <v>3199</v>
      </c>
      <c r="E696" t="s">
        <v>1882</v>
      </c>
      <c r="F696" t="s">
        <v>1448</v>
      </c>
    </row>
    <row r="697" spans="1:6">
      <c r="A697" t="s">
        <v>108</v>
      </c>
      <c r="B697" t="s">
        <v>3305</v>
      </c>
      <c r="C697" t="s">
        <v>3198</v>
      </c>
      <c r="D697" t="s">
        <v>3306</v>
      </c>
      <c r="E697" t="s">
        <v>1700</v>
      </c>
      <c r="F697" t="s">
        <v>1433</v>
      </c>
    </row>
    <row r="698" spans="1:6">
      <c r="A698" t="s">
        <v>108</v>
      </c>
      <c r="B698" t="s">
        <v>3197</v>
      </c>
      <c r="C698" t="s">
        <v>3198</v>
      </c>
      <c r="D698" t="s">
        <v>3199</v>
      </c>
      <c r="E698" t="s">
        <v>1882</v>
      </c>
      <c r="F698" t="s">
        <v>1428</v>
      </c>
    </row>
    <row r="699" spans="1:6">
      <c r="A699" t="s">
        <v>108</v>
      </c>
      <c r="B699" t="s">
        <v>3170</v>
      </c>
      <c r="C699" t="s">
        <v>3171</v>
      </c>
      <c r="D699" t="s">
        <v>3172</v>
      </c>
      <c r="E699" t="s">
        <v>1795</v>
      </c>
      <c r="F699" t="s">
        <v>1433</v>
      </c>
    </row>
    <row r="700" spans="1:6">
      <c r="A700" t="s">
        <v>108</v>
      </c>
      <c r="B700" t="s">
        <v>3176</v>
      </c>
      <c r="C700" t="s">
        <v>3171</v>
      </c>
      <c r="D700" t="s">
        <v>3177</v>
      </c>
      <c r="E700" t="s">
        <v>1809</v>
      </c>
      <c r="F700" t="s">
        <v>1428</v>
      </c>
    </row>
    <row r="701" spans="1:6">
      <c r="A701" t="s">
        <v>108</v>
      </c>
      <c r="B701" t="s">
        <v>2039</v>
      </c>
      <c r="C701" t="s">
        <v>2040</v>
      </c>
      <c r="D701" t="s">
        <v>2041</v>
      </c>
      <c r="E701" t="s">
        <v>1604</v>
      </c>
      <c r="F701" t="s">
        <v>1771</v>
      </c>
    </row>
    <row r="702" spans="1:6">
      <c r="A702" t="s">
        <v>108</v>
      </c>
      <c r="B702" t="s">
        <v>2039</v>
      </c>
      <c r="C702" t="s">
        <v>2040</v>
      </c>
      <c r="D702" t="s">
        <v>2041</v>
      </c>
      <c r="E702" t="s">
        <v>1604</v>
      </c>
      <c r="F702" t="s">
        <v>1615</v>
      </c>
    </row>
    <row r="703" spans="1:6">
      <c r="A703" t="s">
        <v>108</v>
      </c>
      <c r="B703" t="s">
        <v>2039</v>
      </c>
      <c r="C703" t="s">
        <v>2040</v>
      </c>
      <c r="D703" t="s">
        <v>2041</v>
      </c>
      <c r="E703" t="s">
        <v>1604</v>
      </c>
      <c r="F703" t="s">
        <v>1441</v>
      </c>
    </row>
    <row r="704" spans="1:6">
      <c r="A704" t="s">
        <v>108</v>
      </c>
      <c r="B704" t="s">
        <v>2039</v>
      </c>
      <c r="C704" t="s">
        <v>2040</v>
      </c>
      <c r="D704" t="s">
        <v>2041</v>
      </c>
      <c r="E704" t="s">
        <v>1604</v>
      </c>
      <c r="F704" t="s">
        <v>1668</v>
      </c>
    </row>
    <row r="705" spans="1:6">
      <c r="A705" t="s">
        <v>108</v>
      </c>
      <c r="B705" t="s">
        <v>2140</v>
      </c>
      <c r="C705" t="s">
        <v>2141</v>
      </c>
      <c r="D705" t="s">
        <v>2142</v>
      </c>
      <c r="E705" t="s">
        <v>1545</v>
      </c>
      <c r="F705" t="s">
        <v>1448</v>
      </c>
    </row>
    <row r="706" spans="1:6">
      <c r="A706" t="s">
        <v>108</v>
      </c>
      <c r="B706" t="s">
        <v>2140</v>
      </c>
      <c r="C706" t="s">
        <v>2141</v>
      </c>
      <c r="D706" t="s">
        <v>2142</v>
      </c>
      <c r="E706" t="s">
        <v>1545</v>
      </c>
      <c r="F706" t="s">
        <v>1428</v>
      </c>
    </row>
    <row r="707" spans="1:6">
      <c r="A707" t="s">
        <v>108</v>
      </c>
      <c r="B707" t="s">
        <v>1598</v>
      </c>
      <c r="C707" t="s">
        <v>1599</v>
      </c>
      <c r="D707" t="s">
        <v>1600</v>
      </c>
      <c r="E707" t="s">
        <v>1491</v>
      </c>
      <c r="F707" t="s">
        <v>1414</v>
      </c>
    </row>
    <row r="708" spans="1:6">
      <c r="A708" t="s">
        <v>108</v>
      </c>
      <c r="B708" t="s">
        <v>2580</v>
      </c>
      <c r="C708" t="s">
        <v>2581</v>
      </c>
      <c r="D708" t="s">
        <v>2582</v>
      </c>
      <c r="E708" t="s">
        <v>1491</v>
      </c>
      <c r="F708" t="s">
        <v>1419</v>
      </c>
    </row>
    <row r="709" spans="1:6">
      <c r="A709" t="s">
        <v>108</v>
      </c>
      <c r="B709" t="s">
        <v>2580</v>
      </c>
      <c r="C709" t="s">
        <v>2581</v>
      </c>
      <c r="D709" t="s">
        <v>2582</v>
      </c>
      <c r="E709" t="s">
        <v>1491</v>
      </c>
      <c r="F709" t="s">
        <v>1428</v>
      </c>
    </row>
    <row r="710" spans="1:6">
      <c r="A710" t="s">
        <v>108</v>
      </c>
      <c r="B710" t="s">
        <v>2580</v>
      </c>
      <c r="C710" t="s">
        <v>2581</v>
      </c>
      <c r="D710" t="s">
        <v>2582</v>
      </c>
      <c r="E710" t="s">
        <v>1491</v>
      </c>
      <c r="F710" t="s">
        <v>1448</v>
      </c>
    </row>
    <row r="711" spans="1:6">
      <c r="A711" t="s">
        <v>108</v>
      </c>
      <c r="B711" t="s">
        <v>3087</v>
      </c>
      <c r="C711" t="s">
        <v>3088</v>
      </c>
      <c r="D711" t="s">
        <v>3089</v>
      </c>
      <c r="E711" t="s">
        <v>1556</v>
      </c>
      <c r="F711" t="s">
        <v>1433</v>
      </c>
    </row>
    <row r="712" spans="1:6">
      <c r="A712" t="s">
        <v>108</v>
      </c>
      <c r="B712" t="s">
        <v>2019</v>
      </c>
      <c r="C712" t="s">
        <v>2020</v>
      </c>
      <c r="D712" t="s">
        <v>2021</v>
      </c>
      <c r="E712" t="s">
        <v>1498</v>
      </c>
      <c r="F712" t="s">
        <v>1419</v>
      </c>
    </row>
    <row r="713" spans="1:6">
      <c r="A713" t="s">
        <v>108</v>
      </c>
      <c r="B713" t="s">
        <v>3504</v>
      </c>
      <c r="C713" t="s">
        <v>3505</v>
      </c>
      <c r="D713" t="s">
        <v>3506</v>
      </c>
      <c r="E713" t="s">
        <v>1813</v>
      </c>
      <c r="F713" t="s">
        <v>1428</v>
      </c>
    </row>
    <row r="714" spans="1:6">
      <c r="A714" t="s">
        <v>108</v>
      </c>
      <c r="B714" t="s">
        <v>2715</v>
      </c>
      <c r="C714" t="s">
        <v>2716</v>
      </c>
      <c r="D714" t="s">
        <v>2717</v>
      </c>
      <c r="E714" t="s">
        <v>1847</v>
      </c>
      <c r="F714" t="s">
        <v>1448</v>
      </c>
    </row>
    <row r="715" spans="1:6">
      <c r="A715" t="s">
        <v>108</v>
      </c>
      <c r="B715" t="s">
        <v>2715</v>
      </c>
      <c r="C715" t="s">
        <v>2716</v>
      </c>
      <c r="D715" t="s">
        <v>2717</v>
      </c>
      <c r="E715" t="s">
        <v>1847</v>
      </c>
      <c r="F715" t="s">
        <v>1428</v>
      </c>
    </row>
    <row r="716" spans="1:6">
      <c r="A716" t="s">
        <v>108</v>
      </c>
      <c r="B716" t="s">
        <v>3050</v>
      </c>
      <c r="C716" t="s">
        <v>3051</v>
      </c>
      <c r="D716" t="s">
        <v>3052</v>
      </c>
      <c r="E716" t="s">
        <v>1483</v>
      </c>
      <c r="F716" t="s">
        <v>1479</v>
      </c>
    </row>
    <row r="717" spans="1:6">
      <c r="A717" t="s">
        <v>108</v>
      </c>
      <c r="B717" t="s">
        <v>2350</v>
      </c>
      <c r="C717" t="s">
        <v>2351</v>
      </c>
      <c r="D717" t="s">
        <v>2352</v>
      </c>
      <c r="E717" t="s">
        <v>1487</v>
      </c>
      <c r="F717" t="s">
        <v>1824</v>
      </c>
    </row>
    <row r="718" spans="1:6">
      <c r="A718" t="s">
        <v>108</v>
      </c>
      <c r="B718" t="s">
        <v>2350</v>
      </c>
      <c r="C718" t="s">
        <v>2351</v>
      </c>
      <c r="D718" t="s">
        <v>2352</v>
      </c>
      <c r="E718" t="s">
        <v>1487</v>
      </c>
      <c r="F718" t="s">
        <v>1428</v>
      </c>
    </row>
    <row r="719" spans="1:6">
      <c r="A719" t="s">
        <v>108</v>
      </c>
      <c r="B719" t="s">
        <v>2350</v>
      </c>
      <c r="C719" t="s">
        <v>2351</v>
      </c>
      <c r="D719" t="s">
        <v>2352</v>
      </c>
      <c r="E719" t="s">
        <v>1487</v>
      </c>
      <c r="F719" t="s">
        <v>1419</v>
      </c>
    </row>
    <row r="720" spans="1:6">
      <c r="A720" t="s">
        <v>108</v>
      </c>
      <c r="B720" t="s">
        <v>2840</v>
      </c>
      <c r="C720" t="s">
        <v>2841</v>
      </c>
      <c r="D720" t="s">
        <v>2842</v>
      </c>
      <c r="E720" t="s">
        <v>1483</v>
      </c>
      <c r="F720" t="s">
        <v>1419</v>
      </c>
    </row>
    <row r="721" spans="1:6">
      <c r="A721" t="s">
        <v>108</v>
      </c>
      <c r="B721" t="s">
        <v>3069</v>
      </c>
      <c r="C721" t="s">
        <v>3070</v>
      </c>
      <c r="D721" t="s">
        <v>3071</v>
      </c>
      <c r="E721" t="s">
        <v>1487</v>
      </c>
      <c r="F721" t="s">
        <v>1409</v>
      </c>
    </row>
    <row r="722" spans="1:6">
      <c r="A722" t="s">
        <v>108</v>
      </c>
      <c r="B722" t="s">
        <v>3069</v>
      </c>
      <c r="C722" t="s">
        <v>3070</v>
      </c>
      <c r="D722" t="s">
        <v>3071</v>
      </c>
      <c r="E722" t="s">
        <v>1487</v>
      </c>
      <c r="F722" t="s">
        <v>1414</v>
      </c>
    </row>
    <row r="723" spans="1:6">
      <c r="A723" t="s">
        <v>108</v>
      </c>
      <c r="B723" t="s">
        <v>2134</v>
      </c>
      <c r="C723" t="s">
        <v>2135</v>
      </c>
      <c r="D723" t="s">
        <v>2136</v>
      </c>
      <c r="E723" t="s">
        <v>1545</v>
      </c>
      <c r="F723" t="s">
        <v>1419</v>
      </c>
    </row>
    <row r="724" spans="1:6">
      <c r="A724" t="s">
        <v>108</v>
      </c>
      <c r="B724" t="s">
        <v>2812</v>
      </c>
      <c r="C724" t="s">
        <v>2813</v>
      </c>
      <c r="D724" t="s">
        <v>2814</v>
      </c>
      <c r="E724" t="s">
        <v>1491</v>
      </c>
      <c r="F724" t="s">
        <v>1479</v>
      </c>
    </row>
    <row r="725" spans="1:6">
      <c r="A725" t="s">
        <v>108</v>
      </c>
      <c r="B725" t="s">
        <v>3422</v>
      </c>
      <c r="C725" t="s">
        <v>2813</v>
      </c>
      <c r="D725" t="s">
        <v>3423</v>
      </c>
      <c r="E725" t="s">
        <v>1498</v>
      </c>
      <c r="F725" t="s">
        <v>1479</v>
      </c>
    </row>
    <row r="726" spans="1:6">
      <c r="A726" t="s">
        <v>108</v>
      </c>
      <c r="B726" t="s">
        <v>1718</v>
      </c>
      <c r="C726" t="s">
        <v>1719</v>
      </c>
      <c r="D726" t="s">
        <v>1720</v>
      </c>
      <c r="E726" t="s">
        <v>1498</v>
      </c>
      <c r="F726" t="s">
        <v>1419</v>
      </c>
    </row>
    <row r="727" spans="1:6">
      <c r="A727" t="s">
        <v>108</v>
      </c>
      <c r="B727" t="s">
        <v>1772</v>
      </c>
      <c r="C727" t="s">
        <v>1773</v>
      </c>
      <c r="D727" t="s">
        <v>1774</v>
      </c>
      <c r="E727" t="s">
        <v>1775</v>
      </c>
      <c r="F727" t="s">
        <v>1433</v>
      </c>
    </row>
    <row r="728" spans="1:6">
      <c r="A728" t="s">
        <v>108</v>
      </c>
      <c r="B728" t="s">
        <v>1574</v>
      </c>
      <c r="C728" t="s">
        <v>1575</v>
      </c>
      <c r="D728" t="s">
        <v>1576</v>
      </c>
      <c r="E728" t="s">
        <v>1483</v>
      </c>
      <c r="F728" t="s">
        <v>1433</v>
      </c>
    </row>
    <row r="729" spans="1:6">
      <c r="A729" t="s">
        <v>108</v>
      </c>
      <c r="B729" t="s">
        <v>1574</v>
      </c>
      <c r="C729" t="s">
        <v>1575</v>
      </c>
      <c r="D729" t="s">
        <v>1576</v>
      </c>
      <c r="E729" t="s">
        <v>1483</v>
      </c>
      <c r="F729" t="s">
        <v>1414</v>
      </c>
    </row>
    <row r="730" spans="1:6">
      <c r="A730" t="s">
        <v>108</v>
      </c>
      <c r="B730" t="s">
        <v>1508</v>
      </c>
      <c r="C730" t="s">
        <v>1509</v>
      </c>
      <c r="D730" t="s">
        <v>1510</v>
      </c>
      <c r="E730" t="s">
        <v>1483</v>
      </c>
      <c r="F730" t="s">
        <v>1441</v>
      </c>
    </row>
    <row r="731" spans="1:6">
      <c r="A731" t="s">
        <v>108</v>
      </c>
      <c r="B731" t="s">
        <v>1508</v>
      </c>
      <c r="C731" t="s">
        <v>1509</v>
      </c>
      <c r="D731" t="s">
        <v>1510</v>
      </c>
      <c r="E731" t="s">
        <v>1483</v>
      </c>
      <c r="F731" t="s">
        <v>1615</v>
      </c>
    </row>
    <row r="732" spans="1:6">
      <c r="A732" t="s">
        <v>108</v>
      </c>
      <c r="B732" t="s">
        <v>1508</v>
      </c>
      <c r="C732" t="s">
        <v>1509</v>
      </c>
      <c r="D732" t="s">
        <v>1510</v>
      </c>
      <c r="E732" t="s">
        <v>1483</v>
      </c>
      <c r="F732" t="s">
        <v>1433</v>
      </c>
    </row>
    <row r="733" spans="1:6">
      <c r="A733" t="s">
        <v>108</v>
      </c>
      <c r="B733" t="s">
        <v>1508</v>
      </c>
      <c r="C733" t="s">
        <v>1509</v>
      </c>
      <c r="D733" t="s">
        <v>1510</v>
      </c>
      <c r="E733" t="s">
        <v>1483</v>
      </c>
      <c r="F733" t="s">
        <v>1771</v>
      </c>
    </row>
    <row r="734" spans="1:6">
      <c r="A734" t="s">
        <v>108</v>
      </c>
      <c r="B734" t="s">
        <v>1508</v>
      </c>
      <c r="C734" t="s">
        <v>1509</v>
      </c>
      <c r="D734" t="s">
        <v>1510</v>
      </c>
      <c r="E734" t="s">
        <v>1483</v>
      </c>
      <c r="F734" t="s">
        <v>1668</v>
      </c>
    </row>
    <row r="735" spans="1:6">
      <c r="A735" t="s">
        <v>108</v>
      </c>
      <c r="B735" t="s">
        <v>1520</v>
      </c>
      <c r="C735" t="s">
        <v>1521</v>
      </c>
      <c r="D735" t="s">
        <v>1522</v>
      </c>
      <c r="E735" t="s">
        <v>1523</v>
      </c>
      <c r="F735" t="s">
        <v>1441</v>
      </c>
    </row>
    <row r="736" spans="1:6">
      <c r="A736" t="s">
        <v>108</v>
      </c>
      <c r="B736" t="s">
        <v>1520</v>
      </c>
      <c r="C736" t="s">
        <v>1521</v>
      </c>
      <c r="D736" t="s">
        <v>1522</v>
      </c>
      <c r="E736" t="s">
        <v>1523</v>
      </c>
      <c r="F736" t="s">
        <v>1615</v>
      </c>
    </row>
    <row r="737" spans="1:6">
      <c r="A737" t="s">
        <v>108</v>
      </c>
      <c r="B737" t="s">
        <v>2025</v>
      </c>
      <c r="C737" t="s">
        <v>2026</v>
      </c>
      <c r="D737" t="s">
        <v>2027</v>
      </c>
      <c r="E737" t="s">
        <v>2028</v>
      </c>
      <c r="F737" t="s">
        <v>1479</v>
      </c>
    </row>
    <row r="738" spans="1:6">
      <c r="A738" t="s">
        <v>108</v>
      </c>
      <c r="B738" t="s">
        <v>2009</v>
      </c>
      <c r="C738" t="s">
        <v>2010</v>
      </c>
      <c r="D738" t="s">
        <v>2011</v>
      </c>
      <c r="E738" t="s">
        <v>2012</v>
      </c>
      <c r="F738" t="s">
        <v>1479</v>
      </c>
    </row>
    <row r="739" spans="1:6">
      <c r="A739" t="s">
        <v>108</v>
      </c>
      <c r="B739" t="s">
        <v>2615</v>
      </c>
      <c r="C739" t="s">
        <v>2010</v>
      </c>
      <c r="D739" t="s">
        <v>2011</v>
      </c>
      <c r="E739" t="s">
        <v>1556</v>
      </c>
      <c r="F739" t="s">
        <v>1479</v>
      </c>
    </row>
    <row r="740" spans="1:6">
      <c r="A740" t="s">
        <v>108</v>
      </c>
      <c r="B740" t="s">
        <v>2803</v>
      </c>
      <c r="C740" t="s">
        <v>2804</v>
      </c>
      <c r="D740" t="s">
        <v>2805</v>
      </c>
      <c r="E740" t="s">
        <v>1535</v>
      </c>
      <c r="F740" t="s">
        <v>1479</v>
      </c>
    </row>
    <row r="741" spans="1:6">
      <c r="A741" t="s">
        <v>108</v>
      </c>
      <c r="B741" t="s">
        <v>2568</v>
      </c>
      <c r="C741" t="s">
        <v>2569</v>
      </c>
      <c r="D741" t="s">
        <v>2570</v>
      </c>
      <c r="E741" t="s">
        <v>1458</v>
      </c>
      <c r="F741" t="s">
        <v>1615</v>
      </c>
    </row>
    <row r="742" spans="1:6">
      <c r="A742" t="s">
        <v>108</v>
      </c>
      <c r="B742" t="s">
        <v>2568</v>
      </c>
      <c r="C742" t="s">
        <v>2569</v>
      </c>
      <c r="D742" t="s">
        <v>2570</v>
      </c>
      <c r="E742" t="s">
        <v>1458</v>
      </c>
      <c r="F742" t="s">
        <v>1441</v>
      </c>
    </row>
    <row r="743" spans="1:6">
      <c r="A743" t="s">
        <v>108</v>
      </c>
      <c r="B743" t="s">
        <v>2858</v>
      </c>
      <c r="C743" t="s">
        <v>2859</v>
      </c>
      <c r="D743" t="s">
        <v>2860</v>
      </c>
      <c r="E743" t="s">
        <v>2082</v>
      </c>
      <c r="F743" t="s">
        <v>1479</v>
      </c>
    </row>
    <row r="744" spans="1:6">
      <c r="A744" t="s">
        <v>108</v>
      </c>
      <c r="B744" t="s">
        <v>1965</v>
      </c>
      <c r="C744" t="s">
        <v>1966</v>
      </c>
      <c r="D744" t="s">
        <v>1967</v>
      </c>
      <c r="E744" t="s">
        <v>1458</v>
      </c>
      <c r="F744" t="s">
        <v>1615</v>
      </c>
    </row>
    <row r="745" spans="1:6">
      <c r="A745" t="s">
        <v>108</v>
      </c>
      <c r="B745" t="s">
        <v>1965</v>
      </c>
      <c r="C745" t="s">
        <v>1966</v>
      </c>
      <c r="D745" t="s">
        <v>1967</v>
      </c>
      <c r="E745" t="s">
        <v>1458</v>
      </c>
      <c r="F745" t="s">
        <v>1441</v>
      </c>
    </row>
    <row r="746" spans="1:6">
      <c r="A746" t="s">
        <v>108</v>
      </c>
      <c r="B746" t="s">
        <v>3287</v>
      </c>
      <c r="C746" t="s">
        <v>3288</v>
      </c>
      <c r="D746" t="s">
        <v>3289</v>
      </c>
      <c r="E746" t="s">
        <v>1604</v>
      </c>
      <c r="F746" t="s">
        <v>1433</v>
      </c>
    </row>
    <row r="747" spans="1:6">
      <c r="A747" t="s">
        <v>108</v>
      </c>
      <c r="B747" t="s">
        <v>2302</v>
      </c>
      <c r="C747" t="s">
        <v>2303</v>
      </c>
      <c r="D747" t="s">
        <v>2304</v>
      </c>
      <c r="E747" t="s">
        <v>2305</v>
      </c>
      <c r="F747" t="s">
        <v>1479</v>
      </c>
    </row>
    <row r="748" spans="1:6">
      <c r="A748" t="s">
        <v>108</v>
      </c>
      <c r="B748" t="s">
        <v>2734</v>
      </c>
      <c r="C748" t="s">
        <v>2735</v>
      </c>
      <c r="D748" t="s">
        <v>2736</v>
      </c>
      <c r="E748" t="s">
        <v>1878</v>
      </c>
      <c r="F748" t="s">
        <v>1409</v>
      </c>
    </row>
    <row r="749" spans="1:6">
      <c r="A749" t="s">
        <v>108</v>
      </c>
      <c r="B749" t="s">
        <v>2734</v>
      </c>
      <c r="C749" t="s">
        <v>2735</v>
      </c>
      <c r="D749" t="s">
        <v>2736</v>
      </c>
      <c r="E749" t="s">
        <v>1878</v>
      </c>
      <c r="F749" t="s">
        <v>1414</v>
      </c>
    </row>
    <row r="750" spans="1:6">
      <c r="A750" t="s">
        <v>108</v>
      </c>
      <c r="B750" t="s">
        <v>2737</v>
      </c>
      <c r="C750" t="s">
        <v>2738</v>
      </c>
      <c r="D750" t="s">
        <v>2739</v>
      </c>
      <c r="E750" t="s">
        <v>1882</v>
      </c>
      <c r="F750" t="s">
        <v>1433</v>
      </c>
    </row>
    <row r="751" spans="1:6">
      <c r="A751" t="s">
        <v>108</v>
      </c>
      <c r="B751" t="s">
        <v>3093</v>
      </c>
      <c r="C751" t="s">
        <v>3094</v>
      </c>
      <c r="D751" t="s">
        <v>3095</v>
      </c>
      <c r="E751" t="s">
        <v>1604</v>
      </c>
      <c r="F751" t="s">
        <v>1479</v>
      </c>
    </row>
    <row r="752" spans="1:6">
      <c r="A752" t="s">
        <v>108</v>
      </c>
      <c r="B752" t="s">
        <v>3407</v>
      </c>
      <c r="C752" t="s">
        <v>3408</v>
      </c>
      <c r="D752" t="s">
        <v>3409</v>
      </c>
      <c r="E752" t="s">
        <v>1491</v>
      </c>
      <c r="F752" t="s">
        <v>1414</v>
      </c>
    </row>
    <row r="753" spans="1:6">
      <c r="A753" t="s">
        <v>108</v>
      </c>
      <c r="B753" t="s">
        <v>3038</v>
      </c>
      <c r="C753" t="s">
        <v>3039</v>
      </c>
      <c r="D753" t="s">
        <v>3040</v>
      </c>
      <c r="E753" t="s">
        <v>1795</v>
      </c>
      <c r="F753" t="s">
        <v>1414</v>
      </c>
    </row>
    <row r="754" spans="1:6">
      <c r="A754" t="s">
        <v>108</v>
      </c>
      <c r="B754" t="s">
        <v>2253</v>
      </c>
      <c r="C754" t="s">
        <v>2254</v>
      </c>
      <c r="D754" t="s">
        <v>2255</v>
      </c>
      <c r="E754" t="s">
        <v>1882</v>
      </c>
      <c r="F754" t="s">
        <v>1433</v>
      </c>
    </row>
    <row r="755" spans="1:6">
      <c r="A755" t="s">
        <v>108</v>
      </c>
      <c r="B755" t="s">
        <v>3462</v>
      </c>
      <c r="C755" t="s">
        <v>3463</v>
      </c>
      <c r="D755" t="s">
        <v>3464</v>
      </c>
      <c r="E755" t="s">
        <v>1545</v>
      </c>
      <c r="F755" t="s">
        <v>1433</v>
      </c>
    </row>
    <row r="756" spans="1:6">
      <c r="A756" t="s">
        <v>108</v>
      </c>
      <c r="B756" t="s">
        <v>3498</v>
      </c>
      <c r="C756" t="s">
        <v>3499</v>
      </c>
      <c r="D756" t="s">
        <v>3500</v>
      </c>
      <c r="E756" t="s">
        <v>1799</v>
      </c>
      <c r="F756" t="s">
        <v>1414</v>
      </c>
    </row>
    <row r="757" spans="1:6">
      <c r="A757" t="s">
        <v>108</v>
      </c>
      <c r="B757" t="s">
        <v>2876</v>
      </c>
      <c r="C757" t="s">
        <v>2877</v>
      </c>
      <c r="D757" t="s">
        <v>2878</v>
      </c>
      <c r="E757" t="s">
        <v>2879</v>
      </c>
      <c r="F757" t="s">
        <v>1414</v>
      </c>
    </row>
    <row r="758" spans="1:6">
      <c r="A758" t="s">
        <v>108</v>
      </c>
      <c r="B758" t="s">
        <v>2828</v>
      </c>
      <c r="C758" t="s">
        <v>2829</v>
      </c>
      <c r="D758" t="s">
        <v>2830</v>
      </c>
      <c r="E758" t="s">
        <v>1556</v>
      </c>
      <c r="F758" t="s">
        <v>1409</v>
      </c>
    </row>
    <row r="759" spans="1:6">
      <c r="A759" t="s">
        <v>108</v>
      </c>
      <c r="B759" t="s">
        <v>2828</v>
      </c>
      <c r="C759" t="s">
        <v>2829</v>
      </c>
      <c r="D759" t="s">
        <v>2830</v>
      </c>
      <c r="E759" t="s">
        <v>1556</v>
      </c>
      <c r="F759" t="s">
        <v>1771</v>
      </c>
    </row>
    <row r="760" spans="1:6">
      <c r="A760" t="s">
        <v>108</v>
      </c>
      <c r="B760" t="s">
        <v>2834</v>
      </c>
      <c r="C760" t="s">
        <v>2835</v>
      </c>
      <c r="D760" t="s">
        <v>2836</v>
      </c>
      <c r="E760" t="s">
        <v>1491</v>
      </c>
      <c r="F760" t="s">
        <v>1573</v>
      </c>
    </row>
    <row r="761" spans="1:6">
      <c r="A761" t="s">
        <v>108</v>
      </c>
      <c r="B761" t="s">
        <v>2834</v>
      </c>
      <c r="C761" t="s">
        <v>2835</v>
      </c>
      <c r="D761" t="s">
        <v>2836</v>
      </c>
      <c r="E761" t="s">
        <v>1491</v>
      </c>
      <c r="F761" t="s">
        <v>1433</v>
      </c>
    </row>
    <row r="762" spans="1:6">
      <c r="A762" t="s">
        <v>108</v>
      </c>
      <c r="B762" t="s">
        <v>2880</v>
      </c>
      <c r="C762" t="s">
        <v>2881</v>
      </c>
      <c r="D762" t="s">
        <v>2882</v>
      </c>
      <c r="E762" t="s">
        <v>2412</v>
      </c>
      <c r="F762" t="s">
        <v>1419</v>
      </c>
    </row>
    <row r="763" spans="1:6">
      <c r="A763" t="s">
        <v>108</v>
      </c>
      <c r="B763" t="s">
        <v>1789</v>
      </c>
      <c r="C763" t="s">
        <v>1790</v>
      </c>
      <c r="D763" t="s">
        <v>1791</v>
      </c>
      <c r="E763" t="s">
        <v>1785</v>
      </c>
      <c r="F763" t="s">
        <v>1448</v>
      </c>
    </row>
    <row r="764" spans="1:6">
      <c r="A764" t="s">
        <v>108</v>
      </c>
      <c r="B764" t="s">
        <v>1789</v>
      </c>
      <c r="C764" t="s">
        <v>1790</v>
      </c>
      <c r="D764" t="s">
        <v>1791</v>
      </c>
      <c r="E764" t="s">
        <v>1785</v>
      </c>
      <c r="F764" t="s">
        <v>1428</v>
      </c>
    </row>
    <row r="765" spans="1:6">
      <c r="A765" t="s">
        <v>108</v>
      </c>
      <c r="B765" t="s">
        <v>1820</v>
      </c>
      <c r="C765" t="s">
        <v>1821</v>
      </c>
      <c r="D765" t="s">
        <v>1822</v>
      </c>
      <c r="E765" t="s">
        <v>1823</v>
      </c>
      <c r="F765" t="s">
        <v>1824</v>
      </c>
    </row>
    <row r="766" spans="1:6">
      <c r="A766" t="s">
        <v>108</v>
      </c>
      <c r="B766" t="s">
        <v>1820</v>
      </c>
      <c r="C766" t="s">
        <v>1821</v>
      </c>
      <c r="D766" t="s">
        <v>1822</v>
      </c>
      <c r="E766" t="s">
        <v>1823</v>
      </c>
      <c r="F766" t="s">
        <v>1441</v>
      </c>
    </row>
    <row r="767" spans="1:6">
      <c r="A767" t="s">
        <v>108</v>
      </c>
      <c r="B767" t="s">
        <v>1820</v>
      </c>
      <c r="C767" t="s">
        <v>1821</v>
      </c>
      <c r="D767" t="s">
        <v>1822</v>
      </c>
      <c r="E767" t="s">
        <v>1823</v>
      </c>
      <c r="F767" t="s">
        <v>1668</v>
      </c>
    </row>
    <row r="768" spans="1:6">
      <c r="A768" t="s">
        <v>108</v>
      </c>
      <c r="B768" t="s">
        <v>1820</v>
      </c>
      <c r="C768" t="s">
        <v>1821</v>
      </c>
      <c r="D768" t="s">
        <v>1822</v>
      </c>
      <c r="E768" t="s">
        <v>1823</v>
      </c>
      <c r="F768" t="s">
        <v>1615</v>
      </c>
    </row>
    <row r="769" spans="1:6">
      <c r="A769" t="s">
        <v>108</v>
      </c>
      <c r="B769" t="s">
        <v>1806</v>
      </c>
      <c r="C769" t="s">
        <v>1807</v>
      </c>
      <c r="D769" t="s">
        <v>1808</v>
      </c>
      <c r="E769" t="s">
        <v>1809</v>
      </c>
      <c r="F769" t="s">
        <v>1433</v>
      </c>
    </row>
    <row r="770" spans="1:6">
      <c r="A770" t="s">
        <v>108</v>
      </c>
      <c r="B770" t="s">
        <v>2935</v>
      </c>
      <c r="C770" t="s">
        <v>2936</v>
      </c>
      <c r="D770" t="s">
        <v>2937</v>
      </c>
      <c r="E770" t="s">
        <v>2164</v>
      </c>
      <c r="F770" t="s">
        <v>1433</v>
      </c>
    </row>
    <row r="771" spans="1:6">
      <c r="A771" t="s">
        <v>108</v>
      </c>
      <c r="B771" t="s">
        <v>3299</v>
      </c>
      <c r="C771" t="s">
        <v>3300</v>
      </c>
      <c r="D771" t="s">
        <v>3301</v>
      </c>
      <c r="E771" t="s">
        <v>1650</v>
      </c>
      <c r="F771" t="s">
        <v>1419</v>
      </c>
    </row>
    <row r="772" spans="1:6">
      <c r="A772" t="s">
        <v>108</v>
      </c>
      <c r="B772" t="s">
        <v>2791</v>
      </c>
      <c r="C772" t="s">
        <v>2792</v>
      </c>
      <c r="D772" t="s">
        <v>2793</v>
      </c>
      <c r="E772" t="s">
        <v>1487</v>
      </c>
      <c r="F772" t="s">
        <v>1428</v>
      </c>
    </row>
    <row r="773" spans="1:6">
      <c r="A773" t="s">
        <v>108</v>
      </c>
      <c r="B773" t="s">
        <v>3136</v>
      </c>
      <c r="C773" t="s">
        <v>3137</v>
      </c>
      <c r="D773" t="s">
        <v>3138</v>
      </c>
      <c r="E773" t="s">
        <v>1545</v>
      </c>
      <c r="F773" t="s">
        <v>1419</v>
      </c>
    </row>
    <row r="774" spans="1:6">
      <c r="A774" t="s">
        <v>108</v>
      </c>
      <c r="B774" t="s">
        <v>1475</v>
      </c>
      <c r="C774" t="s">
        <v>1476</v>
      </c>
      <c r="D774" t="s">
        <v>1477</v>
      </c>
      <c r="E774" t="s">
        <v>1478</v>
      </c>
      <c r="F774" t="s">
        <v>1479</v>
      </c>
    </row>
    <row r="775" spans="1:6">
      <c r="A775" t="s">
        <v>108</v>
      </c>
      <c r="B775" t="s">
        <v>3015</v>
      </c>
      <c r="C775" t="s">
        <v>3016</v>
      </c>
      <c r="D775" t="s">
        <v>3017</v>
      </c>
      <c r="E775" t="s">
        <v>3018</v>
      </c>
      <c r="F775" t="s">
        <v>1824</v>
      </c>
    </row>
    <row r="776" spans="1:6">
      <c r="A776" t="s">
        <v>108</v>
      </c>
      <c r="B776" t="s">
        <v>3015</v>
      </c>
      <c r="C776" t="s">
        <v>3016</v>
      </c>
      <c r="D776" t="s">
        <v>3017</v>
      </c>
      <c r="E776" t="s">
        <v>3018</v>
      </c>
      <c r="F776" t="s">
        <v>1668</v>
      </c>
    </row>
    <row r="777" spans="1:6">
      <c r="A777" t="s">
        <v>108</v>
      </c>
      <c r="B777" t="s">
        <v>3015</v>
      </c>
      <c r="C777" t="s">
        <v>3016</v>
      </c>
      <c r="D777" t="s">
        <v>3017</v>
      </c>
      <c r="E777" t="s">
        <v>3018</v>
      </c>
      <c r="F777" t="s">
        <v>1441</v>
      </c>
    </row>
    <row r="778" spans="1:6">
      <c r="A778" t="s">
        <v>108</v>
      </c>
      <c r="B778" t="s">
        <v>3015</v>
      </c>
      <c r="C778" t="s">
        <v>3016</v>
      </c>
      <c r="D778" t="s">
        <v>3017</v>
      </c>
      <c r="E778" t="s">
        <v>3018</v>
      </c>
      <c r="F778" t="s">
        <v>1615</v>
      </c>
    </row>
    <row r="779" spans="1:6">
      <c r="A779" t="s">
        <v>108</v>
      </c>
      <c r="B779" t="s">
        <v>3015</v>
      </c>
      <c r="C779" t="s">
        <v>3016</v>
      </c>
      <c r="D779" t="s">
        <v>3017</v>
      </c>
      <c r="E779" t="s">
        <v>3018</v>
      </c>
      <c r="F779" t="s">
        <v>1433</v>
      </c>
    </row>
    <row r="780" spans="1:6">
      <c r="A780" t="s">
        <v>108</v>
      </c>
      <c r="B780" t="s">
        <v>3242</v>
      </c>
      <c r="C780" t="s">
        <v>3243</v>
      </c>
      <c r="D780" t="s">
        <v>3244</v>
      </c>
      <c r="E780" t="s">
        <v>2028</v>
      </c>
      <c r="F780" t="s">
        <v>1479</v>
      </c>
    </row>
    <row r="781" spans="1:6">
      <c r="A781" t="s">
        <v>108</v>
      </c>
      <c r="B781" t="s">
        <v>1835</v>
      </c>
      <c r="C781" t="s">
        <v>886</v>
      </c>
      <c r="D781" t="s">
        <v>1836</v>
      </c>
      <c r="E781" t="s">
        <v>1834</v>
      </c>
      <c r="F781" t="s">
        <v>1428</v>
      </c>
    </row>
    <row r="782" spans="1:6">
      <c r="A782" t="s">
        <v>108</v>
      </c>
      <c r="B782" t="s">
        <v>1835</v>
      </c>
      <c r="C782" t="s">
        <v>886</v>
      </c>
      <c r="D782" t="s">
        <v>1836</v>
      </c>
      <c r="E782" t="s">
        <v>1834</v>
      </c>
      <c r="F782" t="s">
        <v>1448</v>
      </c>
    </row>
    <row r="783" spans="1:6">
      <c r="A783" t="s">
        <v>108</v>
      </c>
      <c r="B783" t="s">
        <v>3258</v>
      </c>
      <c r="C783" t="s">
        <v>3259</v>
      </c>
      <c r="D783" t="s">
        <v>3260</v>
      </c>
      <c r="E783" t="s">
        <v>1483</v>
      </c>
      <c r="F783" t="s">
        <v>1419</v>
      </c>
    </row>
    <row r="784" spans="1:6">
      <c r="A784" t="s">
        <v>108</v>
      </c>
      <c r="B784" t="s">
        <v>1582</v>
      </c>
      <c r="C784" t="s">
        <v>1583</v>
      </c>
      <c r="D784" t="s">
        <v>1584</v>
      </c>
      <c r="E784" t="s">
        <v>1491</v>
      </c>
      <c r="F784" t="s">
        <v>1414</v>
      </c>
    </row>
    <row r="785" spans="1:6">
      <c r="A785" t="s">
        <v>108</v>
      </c>
      <c r="B785" t="s">
        <v>2593</v>
      </c>
      <c r="C785" t="s">
        <v>2594</v>
      </c>
      <c r="D785" t="s">
        <v>2595</v>
      </c>
      <c r="E785" t="s">
        <v>1991</v>
      </c>
      <c r="F785" t="s">
        <v>1479</v>
      </c>
    </row>
    <row r="786" spans="1:6">
      <c r="A786" t="s">
        <v>108</v>
      </c>
      <c r="B786" t="s">
        <v>1988</v>
      </c>
      <c r="C786" t="s">
        <v>1989</v>
      </c>
      <c r="D786" t="s">
        <v>1990</v>
      </c>
      <c r="E786" t="s">
        <v>1991</v>
      </c>
      <c r="F786" t="s">
        <v>1479</v>
      </c>
    </row>
    <row r="787" spans="1:6">
      <c r="A787" t="s">
        <v>108</v>
      </c>
      <c r="B787" t="s">
        <v>1651</v>
      </c>
      <c r="C787" t="s">
        <v>1652</v>
      </c>
      <c r="D787" t="s">
        <v>1653</v>
      </c>
      <c r="E787" t="s">
        <v>1491</v>
      </c>
      <c r="F787" t="s">
        <v>1414</v>
      </c>
    </row>
    <row r="788" spans="1:6">
      <c r="A788" t="s">
        <v>108</v>
      </c>
      <c r="B788" t="s">
        <v>1651</v>
      </c>
      <c r="C788" t="s">
        <v>1652</v>
      </c>
      <c r="D788" t="s">
        <v>1653</v>
      </c>
      <c r="E788" t="s">
        <v>1491</v>
      </c>
      <c r="F788" t="s">
        <v>1409</v>
      </c>
    </row>
    <row r="789" spans="1:6">
      <c r="A789" t="s">
        <v>108</v>
      </c>
      <c r="B789" t="s">
        <v>2399</v>
      </c>
      <c r="C789" t="s">
        <v>2400</v>
      </c>
      <c r="D789" t="s">
        <v>2401</v>
      </c>
      <c r="E789" t="s">
        <v>2402</v>
      </c>
      <c r="F789" t="s">
        <v>1409</v>
      </c>
    </row>
    <row r="790" spans="1:6">
      <c r="A790" t="s">
        <v>108</v>
      </c>
      <c r="B790" t="s">
        <v>2399</v>
      </c>
      <c r="C790" t="s">
        <v>2400</v>
      </c>
      <c r="D790" t="s">
        <v>2401</v>
      </c>
      <c r="E790" t="s">
        <v>2402</v>
      </c>
      <c r="F790" t="s">
        <v>1414</v>
      </c>
    </row>
    <row r="791" spans="1:6">
      <c r="A791" t="s">
        <v>108</v>
      </c>
      <c r="B791" t="s">
        <v>2079</v>
      </c>
      <c r="C791" t="s">
        <v>2080</v>
      </c>
      <c r="D791" t="s">
        <v>2081</v>
      </c>
      <c r="E791" t="s">
        <v>2082</v>
      </c>
      <c r="F791" t="s">
        <v>1433</v>
      </c>
    </row>
    <row r="792" spans="1:6">
      <c r="A792" t="s">
        <v>108</v>
      </c>
      <c r="B792" t="s">
        <v>2079</v>
      </c>
      <c r="C792" t="s">
        <v>2080</v>
      </c>
      <c r="D792" t="s">
        <v>2081</v>
      </c>
      <c r="E792" t="s">
        <v>2082</v>
      </c>
      <c r="F792" t="s">
        <v>1441</v>
      </c>
    </row>
    <row r="793" spans="1:6">
      <c r="A793" t="s">
        <v>108</v>
      </c>
      <c r="B793" t="s">
        <v>2079</v>
      </c>
      <c r="C793" t="s">
        <v>2080</v>
      </c>
      <c r="D793" t="s">
        <v>2081</v>
      </c>
      <c r="E793" t="s">
        <v>2082</v>
      </c>
      <c r="F793" t="s">
        <v>1615</v>
      </c>
    </row>
    <row r="794" spans="1:6">
      <c r="A794" t="s">
        <v>108</v>
      </c>
      <c r="B794" t="s">
        <v>2500</v>
      </c>
      <c r="C794" t="s">
        <v>2501</v>
      </c>
      <c r="D794" t="s">
        <v>2502</v>
      </c>
      <c r="E794" t="s">
        <v>1834</v>
      </c>
      <c r="F794" t="s">
        <v>1448</v>
      </c>
    </row>
    <row r="795" spans="1:6">
      <c r="A795" t="s">
        <v>108</v>
      </c>
      <c r="B795" t="s">
        <v>2500</v>
      </c>
      <c r="C795" t="s">
        <v>2501</v>
      </c>
      <c r="D795" t="s">
        <v>2502</v>
      </c>
      <c r="E795" t="s">
        <v>1834</v>
      </c>
      <c r="F795" t="s">
        <v>1428</v>
      </c>
    </row>
    <row r="796" spans="1:6">
      <c r="A796" t="s">
        <v>108</v>
      </c>
      <c r="B796" t="s">
        <v>3344</v>
      </c>
      <c r="C796" t="s">
        <v>3345</v>
      </c>
      <c r="D796" t="s">
        <v>3346</v>
      </c>
      <c r="E796" t="s">
        <v>1834</v>
      </c>
      <c r="F796" t="s">
        <v>1428</v>
      </c>
    </row>
    <row r="797" spans="1:6">
      <c r="A797" t="s">
        <v>108</v>
      </c>
      <c r="B797" t="s">
        <v>2369</v>
      </c>
      <c r="C797" t="s">
        <v>2370</v>
      </c>
      <c r="D797" t="s">
        <v>2371</v>
      </c>
      <c r="E797" t="s">
        <v>1487</v>
      </c>
      <c r="F797" t="s">
        <v>1479</v>
      </c>
    </row>
    <row r="798" spans="1:6">
      <c r="A798" t="s">
        <v>108</v>
      </c>
      <c r="B798" t="s">
        <v>2627</v>
      </c>
      <c r="C798" t="s">
        <v>2628</v>
      </c>
      <c r="D798" t="s">
        <v>2629</v>
      </c>
      <c r="E798" t="s">
        <v>1498</v>
      </c>
      <c r="F798" t="s">
        <v>1419</v>
      </c>
    </row>
    <row r="799" spans="1:6">
      <c r="A799" t="s">
        <v>108</v>
      </c>
      <c r="B799" t="s">
        <v>1585</v>
      </c>
      <c r="C799" t="s">
        <v>1586</v>
      </c>
      <c r="D799" t="s">
        <v>1587</v>
      </c>
      <c r="E799" t="s">
        <v>1498</v>
      </c>
      <c r="F799" t="s">
        <v>1419</v>
      </c>
    </row>
    <row r="800" spans="1:6">
      <c r="A800" t="s">
        <v>108</v>
      </c>
      <c r="B800" t="s">
        <v>2416</v>
      </c>
      <c r="C800" t="s">
        <v>2417</v>
      </c>
      <c r="D800" t="s">
        <v>2418</v>
      </c>
      <c r="E800" t="s">
        <v>1672</v>
      </c>
      <c r="F800" t="s">
        <v>1414</v>
      </c>
    </row>
    <row r="801" spans="1:6">
      <c r="A801" t="s">
        <v>108</v>
      </c>
      <c r="B801" t="s">
        <v>2416</v>
      </c>
      <c r="C801" t="s">
        <v>2417</v>
      </c>
      <c r="D801" t="s">
        <v>2418</v>
      </c>
      <c r="E801" t="s">
        <v>1672</v>
      </c>
      <c r="F801" t="s">
        <v>1409</v>
      </c>
    </row>
    <row r="802" spans="1:6">
      <c r="A802" t="s">
        <v>108</v>
      </c>
      <c r="B802" t="s">
        <v>3424</v>
      </c>
      <c r="C802" t="s">
        <v>3425</v>
      </c>
      <c r="D802" t="s">
        <v>3426</v>
      </c>
      <c r="E802" t="s">
        <v>1483</v>
      </c>
      <c r="F802" t="s">
        <v>1419</v>
      </c>
    </row>
    <row r="803" spans="1:6">
      <c r="A803" t="s">
        <v>108</v>
      </c>
      <c r="B803" t="s">
        <v>3239</v>
      </c>
      <c r="C803" t="s">
        <v>3240</v>
      </c>
      <c r="D803" t="s">
        <v>3241</v>
      </c>
      <c r="E803" t="s">
        <v>1556</v>
      </c>
      <c r="F803" t="s">
        <v>1448</v>
      </c>
    </row>
    <row r="804" spans="1:6">
      <c r="A804" t="s">
        <v>108</v>
      </c>
      <c r="B804" t="s">
        <v>3239</v>
      </c>
      <c r="C804" t="s">
        <v>3240</v>
      </c>
      <c r="D804" t="s">
        <v>3241</v>
      </c>
      <c r="E804" t="s">
        <v>1556</v>
      </c>
      <c r="F804" t="s">
        <v>1428</v>
      </c>
    </row>
    <row r="805" spans="1:6">
      <c r="A805" t="s">
        <v>108</v>
      </c>
      <c r="B805" t="s">
        <v>1840</v>
      </c>
      <c r="C805" t="s">
        <v>1841</v>
      </c>
      <c r="D805" t="s">
        <v>1842</v>
      </c>
      <c r="E805" t="s">
        <v>1843</v>
      </c>
      <c r="F805" t="s">
        <v>1448</v>
      </c>
    </row>
    <row r="806" spans="1:6">
      <c r="A806" t="s">
        <v>108</v>
      </c>
      <c r="B806" t="s">
        <v>1840</v>
      </c>
      <c r="C806" t="s">
        <v>1841</v>
      </c>
      <c r="D806" t="s">
        <v>1842</v>
      </c>
      <c r="E806" t="s">
        <v>1843</v>
      </c>
      <c r="F806" t="s">
        <v>1428</v>
      </c>
    </row>
    <row r="807" spans="1:6">
      <c r="A807" t="s">
        <v>108</v>
      </c>
      <c r="B807" t="s">
        <v>3060</v>
      </c>
      <c r="C807" t="s">
        <v>3061</v>
      </c>
      <c r="D807" t="s">
        <v>3062</v>
      </c>
      <c r="E807" t="s">
        <v>1483</v>
      </c>
      <c r="F807" t="s">
        <v>1433</v>
      </c>
    </row>
    <row r="808" spans="1:6">
      <c r="A808" t="s">
        <v>108</v>
      </c>
      <c r="B808" t="s">
        <v>3335</v>
      </c>
      <c r="C808" t="s">
        <v>3336</v>
      </c>
      <c r="D808" t="s">
        <v>3337</v>
      </c>
      <c r="E808" t="s">
        <v>1809</v>
      </c>
      <c r="F808" t="s">
        <v>1433</v>
      </c>
    </row>
    <row r="809" spans="1:6">
      <c r="A809" t="s">
        <v>108</v>
      </c>
      <c r="B809" t="s">
        <v>3184</v>
      </c>
      <c r="C809" t="s">
        <v>3185</v>
      </c>
      <c r="D809" t="s">
        <v>3186</v>
      </c>
      <c r="E809" t="s">
        <v>2721</v>
      </c>
      <c r="F809" t="s">
        <v>3187</v>
      </c>
    </row>
    <row r="810" spans="1:6">
      <c r="A810" t="s">
        <v>108</v>
      </c>
      <c r="B810" t="s">
        <v>3413</v>
      </c>
      <c r="C810" t="s">
        <v>3414</v>
      </c>
      <c r="D810" t="s">
        <v>3415</v>
      </c>
      <c r="E810" t="s">
        <v>1556</v>
      </c>
      <c r="F810" t="s">
        <v>1414</v>
      </c>
    </row>
    <row r="811" spans="1:6">
      <c r="A811" t="s">
        <v>108</v>
      </c>
      <c r="B811" t="s">
        <v>1628</v>
      </c>
      <c r="C811" t="s">
        <v>1629</v>
      </c>
      <c r="D811" t="s">
        <v>1630</v>
      </c>
      <c r="E811" t="s">
        <v>1631</v>
      </c>
      <c r="F811" t="s">
        <v>1433</v>
      </c>
    </row>
    <row r="812" spans="1:6">
      <c r="A812" t="s">
        <v>108</v>
      </c>
      <c r="B812" t="s">
        <v>3044</v>
      </c>
      <c r="C812" t="s">
        <v>3045</v>
      </c>
      <c r="D812" t="s">
        <v>3046</v>
      </c>
      <c r="E812" t="s">
        <v>1483</v>
      </c>
      <c r="F812" t="s">
        <v>1771</v>
      </c>
    </row>
    <row r="813" spans="1:6">
      <c r="A813" t="s">
        <v>108</v>
      </c>
      <c r="B813" t="s">
        <v>2624</v>
      </c>
      <c r="C813" t="s">
        <v>2625</v>
      </c>
      <c r="D813" t="s">
        <v>2626</v>
      </c>
      <c r="E813" t="s">
        <v>1487</v>
      </c>
      <c r="F813" t="s">
        <v>1414</v>
      </c>
    </row>
    <row r="814" spans="1:6">
      <c r="A814" t="s">
        <v>108</v>
      </c>
      <c r="B814" t="s">
        <v>2393</v>
      </c>
      <c r="C814" t="s">
        <v>2394</v>
      </c>
      <c r="D814" t="s">
        <v>2395</v>
      </c>
      <c r="E814" t="s">
        <v>1631</v>
      </c>
      <c r="F814" t="s">
        <v>1414</v>
      </c>
    </row>
    <row r="815" spans="1:6">
      <c r="A815" t="s">
        <v>108</v>
      </c>
      <c r="B815" t="s">
        <v>2306</v>
      </c>
      <c r="C815" t="s">
        <v>2307</v>
      </c>
      <c r="D815" t="s">
        <v>2308</v>
      </c>
      <c r="E815" t="s">
        <v>2309</v>
      </c>
      <c r="F815" t="s">
        <v>1409</v>
      </c>
    </row>
    <row r="816" spans="1:6">
      <c r="A816" t="s">
        <v>108</v>
      </c>
      <c r="B816" t="s">
        <v>2306</v>
      </c>
      <c r="C816" t="s">
        <v>2307</v>
      </c>
      <c r="D816" t="s">
        <v>2308</v>
      </c>
      <c r="E816" t="s">
        <v>2309</v>
      </c>
      <c r="F816" t="s">
        <v>1414</v>
      </c>
    </row>
    <row r="817" spans="1:6">
      <c r="A817" t="s">
        <v>108</v>
      </c>
      <c r="B817" t="s">
        <v>3347</v>
      </c>
      <c r="C817" t="s">
        <v>3348</v>
      </c>
      <c r="D817" t="s">
        <v>3349</v>
      </c>
      <c r="E817" t="s">
        <v>1834</v>
      </c>
      <c r="F817" t="s">
        <v>1414</v>
      </c>
    </row>
    <row r="818" spans="1:6">
      <c r="A818" t="s">
        <v>108</v>
      </c>
      <c r="B818" t="s">
        <v>3347</v>
      </c>
      <c r="C818" t="s">
        <v>3348</v>
      </c>
      <c r="D818" t="s">
        <v>3349</v>
      </c>
      <c r="E818" t="s">
        <v>1834</v>
      </c>
      <c r="F818" t="s">
        <v>1409</v>
      </c>
    </row>
    <row r="819" spans="1:6">
      <c r="A819" t="s">
        <v>108</v>
      </c>
      <c r="B819" t="s">
        <v>2630</v>
      </c>
      <c r="C819" t="s">
        <v>2631</v>
      </c>
      <c r="D819" t="s">
        <v>2632</v>
      </c>
      <c r="E819" t="s">
        <v>1483</v>
      </c>
      <c r="F819" t="s">
        <v>1414</v>
      </c>
    </row>
    <row r="820" spans="1:6">
      <c r="A820" t="s">
        <v>108</v>
      </c>
      <c r="B820" t="s">
        <v>2590</v>
      </c>
      <c r="C820" t="s">
        <v>2591</v>
      </c>
      <c r="D820" t="s">
        <v>2592</v>
      </c>
      <c r="E820" t="s">
        <v>1487</v>
      </c>
      <c r="F820" t="s">
        <v>1414</v>
      </c>
    </row>
    <row r="821" spans="1:6">
      <c r="A821" t="s">
        <v>108</v>
      </c>
      <c r="B821" t="s">
        <v>3456</v>
      </c>
      <c r="C821" t="s">
        <v>3457</v>
      </c>
      <c r="D821" t="s">
        <v>3458</v>
      </c>
      <c r="E821" t="s">
        <v>2127</v>
      </c>
      <c r="F821" t="s">
        <v>1409</v>
      </c>
    </row>
    <row r="822" spans="1:6">
      <c r="A822" t="s">
        <v>108</v>
      </c>
      <c r="B822" t="s">
        <v>3456</v>
      </c>
      <c r="C822" t="s">
        <v>3457</v>
      </c>
      <c r="D822" t="s">
        <v>3458</v>
      </c>
      <c r="E822" t="s">
        <v>2127</v>
      </c>
      <c r="F822" t="s">
        <v>1414</v>
      </c>
    </row>
    <row r="823" spans="1:6">
      <c r="A823" t="s">
        <v>108</v>
      </c>
      <c r="B823" t="s">
        <v>2042</v>
      </c>
      <c r="C823" t="s">
        <v>2043</v>
      </c>
      <c r="D823" t="s">
        <v>2044</v>
      </c>
      <c r="E823" t="s">
        <v>1604</v>
      </c>
      <c r="F823" t="s">
        <v>1414</v>
      </c>
    </row>
    <row r="824" spans="1:6">
      <c r="A824" t="s">
        <v>108</v>
      </c>
      <c r="B824" t="s">
        <v>2381</v>
      </c>
      <c r="C824" t="s">
        <v>2382</v>
      </c>
      <c r="D824" t="s">
        <v>2383</v>
      </c>
      <c r="E824" t="s">
        <v>1491</v>
      </c>
      <c r="F824" t="s">
        <v>1409</v>
      </c>
    </row>
    <row r="825" spans="1:6">
      <c r="A825" t="s">
        <v>108</v>
      </c>
      <c r="B825" t="s">
        <v>2381</v>
      </c>
      <c r="C825" t="s">
        <v>2382</v>
      </c>
      <c r="D825" t="s">
        <v>2383</v>
      </c>
      <c r="E825" t="s">
        <v>1491</v>
      </c>
      <c r="F825" t="s">
        <v>1414</v>
      </c>
    </row>
    <row r="826" spans="1:6">
      <c r="A826" t="s">
        <v>108</v>
      </c>
      <c r="B826" t="s">
        <v>2752</v>
      </c>
      <c r="C826" t="s">
        <v>2753</v>
      </c>
      <c r="D826" t="s">
        <v>2754</v>
      </c>
      <c r="E826" t="s">
        <v>1901</v>
      </c>
      <c r="F826" t="s">
        <v>1414</v>
      </c>
    </row>
    <row r="827" spans="1:6">
      <c r="A827" t="s">
        <v>108</v>
      </c>
      <c r="B827" t="s">
        <v>1612</v>
      </c>
      <c r="C827" t="s">
        <v>1613</v>
      </c>
      <c r="D827" t="s">
        <v>1614</v>
      </c>
      <c r="E827" t="s">
        <v>1604</v>
      </c>
      <c r="F827" t="s">
        <v>1615</v>
      </c>
    </row>
    <row r="828" spans="1:6">
      <c r="A828" t="s">
        <v>108</v>
      </c>
      <c r="B828" t="s">
        <v>1612</v>
      </c>
      <c r="C828" t="s">
        <v>1613</v>
      </c>
      <c r="D828" t="s">
        <v>1614</v>
      </c>
      <c r="E828" t="s">
        <v>1604</v>
      </c>
      <c r="F828" t="s">
        <v>1441</v>
      </c>
    </row>
    <row r="829" spans="1:6">
      <c r="A829" t="s">
        <v>108</v>
      </c>
      <c r="B829" t="s">
        <v>1612</v>
      </c>
      <c r="C829" t="s">
        <v>1613</v>
      </c>
      <c r="D829" t="s">
        <v>1614</v>
      </c>
      <c r="E829" t="s">
        <v>1604</v>
      </c>
      <c r="F829" t="s">
        <v>1668</v>
      </c>
    </row>
    <row r="830" spans="1:6">
      <c r="A830" t="s">
        <v>108</v>
      </c>
      <c r="B830" t="s">
        <v>1612</v>
      </c>
      <c r="C830" t="s">
        <v>1613</v>
      </c>
      <c r="D830" t="s">
        <v>1614</v>
      </c>
      <c r="E830" t="s">
        <v>1604</v>
      </c>
      <c r="F830" t="s">
        <v>1771</v>
      </c>
    </row>
    <row r="831" spans="1:6">
      <c r="A831" t="s">
        <v>108</v>
      </c>
      <c r="B831" t="s">
        <v>2390</v>
      </c>
      <c r="C831" t="s">
        <v>2391</v>
      </c>
      <c r="D831" t="s">
        <v>2392</v>
      </c>
      <c r="E831" t="s">
        <v>2102</v>
      </c>
      <c r="F831" t="s">
        <v>1409</v>
      </c>
    </row>
    <row r="832" spans="1:6">
      <c r="A832" t="s">
        <v>108</v>
      </c>
      <c r="B832" t="s">
        <v>2390</v>
      </c>
      <c r="C832" t="s">
        <v>2391</v>
      </c>
      <c r="D832" t="s">
        <v>2392</v>
      </c>
      <c r="E832" t="s">
        <v>2102</v>
      </c>
      <c r="F832" t="s">
        <v>1414</v>
      </c>
    </row>
    <row r="833" spans="1:6">
      <c r="A833" t="s">
        <v>108</v>
      </c>
      <c r="B833" t="s">
        <v>3090</v>
      </c>
      <c r="C833" t="s">
        <v>3091</v>
      </c>
      <c r="D833" t="s">
        <v>3092</v>
      </c>
      <c r="E833" t="s">
        <v>1604</v>
      </c>
      <c r="F833" t="s">
        <v>2262</v>
      </c>
    </row>
    <row r="834" spans="1:6">
      <c r="A834" t="s">
        <v>108</v>
      </c>
      <c r="B834" t="s">
        <v>2731</v>
      </c>
      <c r="C834" t="s">
        <v>2732</v>
      </c>
      <c r="D834" t="s">
        <v>2733</v>
      </c>
      <c r="E834" t="s">
        <v>1882</v>
      </c>
      <c r="F834" t="s">
        <v>1433</v>
      </c>
    </row>
    <row r="835" spans="1:6">
      <c r="A835" t="s">
        <v>108</v>
      </c>
      <c r="B835" t="s">
        <v>2731</v>
      </c>
      <c r="C835" t="s">
        <v>2732</v>
      </c>
      <c r="D835" t="s">
        <v>2733</v>
      </c>
      <c r="E835" t="s">
        <v>1882</v>
      </c>
      <c r="F835" t="s">
        <v>1428</v>
      </c>
    </row>
    <row r="836" spans="1:6">
      <c r="A836" t="s">
        <v>108</v>
      </c>
      <c r="B836" t="s">
        <v>2843</v>
      </c>
      <c r="C836" t="s">
        <v>2844</v>
      </c>
      <c r="D836" t="s">
        <v>2845</v>
      </c>
      <c r="E836" t="s">
        <v>1483</v>
      </c>
      <c r="F836" t="s">
        <v>1771</v>
      </c>
    </row>
    <row r="837" spans="1:6">
      <c r="A837" t="s">
        <v>108</v>
      </c>
      <c r="B837" t="s">
        <v>3200</v>
      </c>
      <c r="C837" t="s">
        <v>3201</v>
      </c>
      <c r="D837" t="s">
        <v>3202</v>
      </c>
      <c r="E837" t="s">
        <v>1878</v>
      </c>
      <c r="F837" t="s">
        <v>1433</v>
      </c>
    </row>
    <row r="838" spans="1:6">
      <c r="A838" t="s">
        <v>108</v>
      </c>
      <c r="B838" t="s">
        <v>1890</v>
      </c>
      <c r="C838" t="s">
        <v>1891</v>
      </c>
      <c r="D838" t="s">
        <v>1892</v>
      </c>
      <c r="E838" t="s">
        <v>1893</v>
      </c>
      <c r="F838" t="s">
        <v>1409</v>
      </c>
    </row>
    <row r="839" spans="1:6">
      <c r="A839" t="s">
        <v>108</v>
      </c>
      <c r="B839" t="s">
        <v>1890</v>
      </c>
      <c r="C839" t="s">
        <v>1891</v>
      </c>
      <c r="D839" t="s">
        <v>1892</v>
      </c>
      <c r="E839" t="s">
        <v>1893</v>
      </c>
      <c r="F839" t="s">
        <v>1414</v>
      </c>
    </row>
    <row r="840" spans="1:6">
      <c r="A840" t="s">
        <v>108</v>
      </c>
      <c r="B840" t="s">
        <v>2849</v>
      </c>
      <c r="C840" t="s">
        <v>2850</v>
      </c>
      <c r="D840" t="s">
        <v>2851</v>
      </c>
      <c r="E840" t="s">
        <v>1483</v>
      </c>
      <c r="F840" t="s">
        <v>1479</v>
      </c>
    </row>
    <row r="841" spans="1:6">
      <c r="A841" t="s">
        <v>108</v>
      </c>
      <c r="B841" t="s">
        <v>2559</v>
      </c>
      <c r="C841" t="s">
        <v>2560</v>
      </c>
      <c r="D841" t="s">
        <v>2561</v>
      </c>
      <c r="E841" t="s">
        <v>1949</v>
      </c>
      <c r="F841" t="s">
        <v>1573</v>
      </c>
    </row>
    <row r="842" spans="1:6">
      <c r="A842" t="s">
        <v>108</v>
      </c>
      <c r="B842" t="s">
        <v>2559</v>
      </c>
      <c r="C842" t="s">
        <v>2560</v>
      </c>
      <c r="D842" t="s">
        <v>2561</v>
      </c>
      <c r="E842" t="s">
        <v>1949</v>
      </c>
      <c r="F842" t="s">
        <v>1433</v>
      </c>
    </row>
    <row r="843" spans="1:6">
      <c r="A843" t="s">
        <v>108</v>
      </c>
      <c r="B843" t="s">
        <v>3515</v>
      </c>
      <c r="C843" t="s">
        <v>3516</v>
      </c>
      <c r="D843" t="s">
        <v>3517</v>
      </c>
      <c r="E843" t="s">
        <v>1834</v>
      </c>
      <c r="F843" t="s">
        <v>1433</v>
      </c>
    </row>
    <row r="844" spans="1:6">
      <c r="A844" t="s">
        <v>108</v>
      </c>
      <c r="B844" t="s">
        <v>3316</v>
      </c>
      <c r="C844" t="s">
        <v>3317</v>
      </c>
      <c r="D844" t="s">
        <v>3318</v>
      </c>
      <c r="E844" t="s">
        <v>3319</v>
      </c>
      <c r="F844" t="s">
        <v>1419</v>
      </c>
    </row>
    <row r="845" spans="1:6">
      <c r="A845" t="s">
        <v>108</v>
      </c>
      <c r="B845" t="s">
        <v>3245</v>
      </c>
      <c r="C845" t="s">
        <v>3246</v>
      </c>
      <c r="D845" t="s">
        <v>3247</v>
      </c>
      <c r="E845" t="s">
        <v>3248</v>
      </c>
      <c r="F845" t="s">
        <v>1419</v>
      </c>
    </row>
    <row r="846" spans="1:6">
      <c r="A846" t="s">
        <v>108</v>
      </c>
      <c r="B846" t="s">
        <v>3403</v>
      </c>
      <c r="C846" t="s">
        <v>3404</v>
      </c>
      <c r="D846" t="s">
        <v>3405</v>
      </c>
      <c r="E846" t="s">
        <v>3406</v>
      </c>
      <c r="F846" t="s">
        <v>1479</v>
      </c>
    </row>
    <row r="847" spans="1:6">
      <c r="A847" t="s">
        <v>108</v>
      </c>
      <c r="B847" t="s">
        <v>3459</v>
      </c>
      <c r="C847" t="s">
        <v>3460</v>
      </c>
      <c r="D847" t="s">
        <v>3461</v>
      </c>
      <c r="E847" t="s">
        <v>1545</v>
      </c>
      <c r="F847" t="s">
        <v>1419</v>
      </c>
    </row>
    <row r="848" spans="1:6">
      <c r="A848" t="s">
        <v>108</v>
      </c>
      <c r="B848" t="s">
        <v>2755</v>
      </c>
      <c r="C848" t="s">
        <v>2756</v>
      </c>
      <c r="D848" t="s">
        <v>2757</v>
      </c>
      <c r="E848" t="s">
        <v>1901</v>
      </c>
      <c r="F848" t="s">
        <v>1419</v>
      </c>
    </row>
    <row r="849" spans="1:6">
      <c r="A849" t="s">
        <v>108</v>
      </c>
      <c r="B849" t="s">
        <v>1459</v>
      </c>
      <c r="C849" t="s">
        <v>1460</v>
      </c>
      <c r="D849" t="s">
        <v>1461</v>
      </c>
      <c r="E849" t="s">
        <v>1462</v>
      </c>
      <c r="F849" t="s">
        <v>1414</v>
      </c>
    </row>
    <row r="850" spans="1:6">
      <c r="A850" t="s">
        <v>108</v>
      </c>
      <c r="B850" t="s">
        <v>2673</v>
      </c>
      <c r="C850" t="s">
        <v>2674</v>
      </c>
      <c r="D850" t="s">
        <v>2675</v>
      </c>
      <c r="E850" t="s">
        <v>1556</v>
      </c>
      <c r="F850" t="s">
        <v>1419</v>
      </c>
    </row>
    <row r="851" spans="1:6">
      <c r="A851" t="s">
        <v>108</v>
      </c>
      <c r="B851" t="s">
        <v>3012</v>
      </c>
      <c r="C851" t="s">
        <v>3013</v>
      </c>
      <c r="D851" t="s">
        <v>3014</v>
      </c>
      <c r="E851" t="s">
        <v>1893</v>
      </c>
      <c r="F851" t="s">
        <v>1419</v>
      </c>
    </row>
    <row r="852" spans="1:6">
      <c r="A852" t="s">
        <v>108</v>
      </c>
      <c r="B852" t="s">
        <v>3445</v>
      </c>
      <c r="C852" t="s">
        <v>3446</v>
      </c>
      <c r="D852" t="s">
        <v>3447</v>
      </c>
      <c r="E852" t="s">
        <v>1672</v>
      </c>
      <c r="F852" t="s">
        <v>1414</v>
      </c>
    </row>
    <row r="853" spans="1:6">
      <c r="A853" t="s">
        <v>108</v>
      </c>
      <c r="B853" t="s">
        <v>2332</v>
      </c>
      <c r="C853" t="s">
        <v>2333</v>
      </c>
      <c r="D853" t="s">
        <v>2334</v>
      </c>
      <c r="E853" t="s">
        <v>1487</v>
      </c>
      <c r="F853" t="s">
        <v>1428</v>
      </c>
    </row>
    <row r="854" spans="1:6">
      <c r="A854" t="s">
        <v>108</v>
      </c>
      <c r="B854" t="s">
        <v>2332</v>
      </c>
      <c r="C854" t="s">
        <v>2333</v>
      </c>
      <c r="D854" t="s">
        <v>2334</v>
      </c>
      <c r="E854" t="s">
        <v>1487</v>
      </c>
      <c r="F854" t="s">
        <v>1414</v>
      </c>
    </row>
    <row r="855" spans="1:6">
      <c r="A855" t="s">
        <v>108</v>
      </c>
      <c r="B855" t="s">
        <v>2332</v>
      </c>
      <c r="C855" t="s">
        <v>2333</v>
      </c>
      <c r="D855" t="s">
        <v>2334</v>
      </c>
      <c r="E855" t="s">
        <v>1487</v>
      </c>
      <c r="F855" t="s">
        <v>1448</v>
      </c>
    </row>
    <row r="856" spans="1:6">
      <c r="A856" t="s">
        <v>108</v>
      </c>
      <c r="B856" t="s">
        <v>2332</v>
      </c>
      <c r="C856" t="s">
        <v>2333</v>
      </c>
      <c r="D856" t="s">
        <v>2334</v>
      </c>
      <c r="E856" t="s">
        <v>1487</v>
      </c>
      <c r="F856" t="s">
        <v>1409</v>
      </c>
    </row>
    <row r="857" spans="1:6">
      <c r="A857" t="s">
        <v>108</v>
      </c>
      <c r="B857" t="s">
        <v>3019</v>
      </c>
      <c r="C857" t="s">
        <v>3020</v>
      </c>
      <c r="D857" t="s">
        <v>3021</v>
      </c>
      <c r="E857" t="s">
        <v>1914</v>
      </c>
      <c r="F857" t="s">
        <v>1409</v>
      </c>
    </row>
    <row r="858" spans="1:6">
      <c r="A858" t="s">
        <v>108</v>
      </c>
      <c r="B858" t="s">
        <v>3019</v>
      </c>
      <c r="C858" t="s">
        <v>3020</v>
      </c>
      <c r="D858" t="s">
        <v>3021</v>
      </c>
      <c r="E858" t="s">
        <v>1914</v>
      </c>
      <c r="F858" t="s">
        <v>1414</v>
      </c>
    </row>
    <row r="859" spans="1:6">
      <c r="A859" t="s">
        <v>108</v>
      </c>
      <c r="B859" t="s">
        <v>3410</v>
      </c>
      <c r="C859" t="s">
        <v>3411</v>
      </c>
      <c r="D859" t="s">
        <v>3412</v>
      </c>
      <c r="E859" t="s">
        <v>1556</v>
      </c>
      <c r="F859" t="s">
        <v>1419</v>
      </c>
    </row>
    <row r="860" spans="1:6">
      <c r="A860" t="s">
        <v>108</v>
      </c>
      <c r="B860" t="s">
        <v>3518</v>
      </c>
      <c r="C860" t="s">
        <v>3519</v>
      </c>
      <c r="D860" t="s">
        <v>3520</v>
      </c>
      <c r="E860" t="s">
        <v>1834</v>
      </c>
      <c r="F860" t="s">
        <v>1428</v>
      </c>
    </row>
    <row r="861" spans="1:6">
      <c r="A861" t="s">
        <v>108</v>
      </c>
      <c r="B861" t="s">
        <v>2287</v>
      </c>
      <c r="C861" t="s">
        <v>2288</v>
      </c>
      <c r="D861" t="s">
        <v>2289</v>
      </c>
      <c r="E861" t="s">
        <v>1700</v>
      </c>
      <c r="F861" t="s">
        <v>1414</v>
      </c>
    </row>
    <row r="862" spans="1:6">
      <c r="A862" t="s">
        <v>108</v>
      </c>
      <c r="B862" t="s">
        <v>2287</v>
      </c>
      <c r="C862" t="s">
        <v>2288</v>
      </c>
      <c r="D862" t="s">
        <v>2289</v>
      </c>
      <c r="E862" t="s">
        <v>1700</v>
      </c>
      <c r="F862" t="s">
        <v>1433</v>
      </c>
    </row>
    <row r="863" spans="1:6">
      <c r="A863" t="s">
        <v>108</v>
      </c>
      <c r="B863" t="s">
        <v>2287</v>
      </c>
      <c r="C863" t="s">
        <v>2288</v>
      </c>
      <c r="D863" t="s">
        <v>2289</v>
      </c>
      <c r="E863" t="s">
        <v>1700</v>
      </c>
      <c r="F863" t="s">
        <v>1409</v>
      </c>
    </row>
    <row r="864" spans="1:6">
      <c r="A864" t="s">
        <v>108</v>
      </c>
      <c r="B864" t="s">
        <v>3081</v>
      </c>
      <c r="C864" t="s">
        <v>3082</v>
      </c>
      <c r="D864" t="s">
        <v>3083</v>
      </c>
      <c r="E864" t="s">
        <v>1483</v>
      </c>
      <c r="F864" t="s">
        <v>1419</v>
      </c>
    </row>
    <row r="865" spans="1:6">
      <c r="A865" t="s">
        <v>108</v>
      </c>
      <c r="B865" t="s">
        <v>2060</v>
      </c>
      <c r="C865" t="s">
        <v>2061</v>
      </c>
      <c r="D865" t="s">
        <v>2062</v>
      </c>
      <c r="E865" t="s">
        <v>1650</v>
      </c>
      <c r="F865" t="s">
        <v>1441</v>
      </c>
    </row>
    <row r="866" spans="1:6">
      <c r="A866" t="s">
        <v>108</v>
      </c>
      <c r="B866" t="s">
        <v>2060</v>
      </c>
      <c r="C866" t="s">
        <v>2061</v>
      </c>
      <c r="D866" t="s">
        <v>2062</v>
      </c>
      <c r="E866" t="s">
        <v>1650</v>
      </c>
      <c r="F866" t="s">
        <v>1409</v>
      </c>
    </row>
    <row r="867" spans="1:6">
      <c r="A867" t="s">
        <v>108</v>
      </c>
      <c r="B867" t="s">
        <v>2060</v>
      </c>
      <c r="C867" t="s">
        <v>2061</v>
      </c>
      <c r="D867" t="s">
        <v>2062</v>
      </c>
      <c r="E867" t="s">
        <v>1650</v>
      </c>
      <c r="F867" t="s">
        <v>1414</v>
      </c>
    </row>
    <row r="868" spans="1:6">
      <c r="A868" t="s">
        <v>108</v>
      </c>
      <c r="B868" t="s">
        <v>2060</v>
      </c>
      <c r="C868" t="s">
        <v>2061</v>
      </c>
      <c r="D868" t="s">
        <v>2062</v>
      </c>
      <c r="E868" t="s">
        <v>1650</v>
      </c>
      <c r="F868" t="s">
        <v>1615</v>
      </c>
    </row>
    <row r="869" spans="1:6">
      <c r="A869" t="s">
        <v>108</v>
      </c>
      <c r="B869" t="s">
        <v>2060</v>
      </c>
      <c r="C869" t="s">
        <v>2061</v>
      </c>
      <c r="D869" t="s">
        <v>2062</v>
      </c>
      <c r="E869" t="s">
        <v>1650</v>
      </c>
      <c r="F869" t="s">
        <v>1668</v>
      </c>
    </row>
    <row r="870" spans="1:6">
      <c r="A870" t="s">
        <v>108</v>
      </c>
      <c r="B870" t="s">
        <v>1588</v>
      </c>
      <c r="C870" t="s">
        <v>1589</v>
      </c>
      <c r="D870" t="s">
        <v>1590</v>
      </c>
      <c r="E870" t="s">
        <v>1491</v>
      </c>
      <c r="F870" t="s">
        <v>1409</v>
      </c>
    </row>
    <row r="871" spans="1:6">
      <c r="A871" t="s">
        <v>108</v>
      </c>
      <c r="B871" t="s">
        <v>1588</v>
      </c>
      <c r="C871" t="s">
        <v>1589</v>
      </c>
      <c r="D871" t="s">
        <v>1590</v>
      </c>
      <c r="E871" t="s">
        <v>1491</v>
      </c>
      <c r="F871" t="s">
        <v>1414</v>
      </c>
    </row>
    <row r="872" spans="1:6">
      <c r="A872" t="s">
        <v>108</v>
      </c>
      <c r="B872" t="s">
        <v>3512</v>
      </c>
      <c r="C872" t="s">
        <v>3513</v>
      </c>
      <c r="D872" t="s">
        <v>3514</v>
      </c>
      <c r="E872" t="s">
        <v>2589</v>
      </c>
      <c r="F872" t="s">
        <v>1479</v>
      </c>
    </row>
    <row r="873" spans="1:6">
      <c r="A873" t="s">
        <v>108</v>
      </c>
      <c r="B873" t="s">
        <v>2947</v>
      </c>
      <c r="C873" t="s">
        <v>2948</v>
      </c>
      <c r="D873" t="s">
        <v>2949</v>
      </c>
      <c r="E873" t="s">
        <v>2950</v>
      </c>
      <c r="F873" t="s">
        <v>1409</v>
      </c>
    </row>
    <row r="874" spans="1:6">
      <c r="A874" t="s">
        <v>108</v>
      </c>
      <c r="B874" t="s">
        <v>2947</v>
      </c>
      <c r="C874" t="s">
        <v>2948</v>
      </c>
      <c r="D874" t="s">
        <v>2949</v>
      </c>
      <c r="E874" t="s">
        <v>2950</v>
      </c>
      <c r="F874" t="s">
        <v>1414</v>
      </c>
    </row>
    <row r="875" spans="1:6">
      <c r="A875" t="s">
        <v>108</v>
      </c>
      <c r="B875" t="s">
        <v>2229</v>
      </c>
      <c r="C875" t="s">
        <v>2230</v>
      </c>
      <c r="D875" t="s">
        <v>2231</v>
      </c>
      <c r="E875" t="s">
        <v>1847</v>
      </c>
      <c r="F875" t="s">
        <v>1433</v>
      </c>
    </row>
    <row r="876" spans="1:6">
      <c r="A876" t="s">
        <v>108</v>
      </c>
      <c r="B876" t="s">
        <v>1605</v>
      </c>
      <c r="C876" t="s">
        <v>1606</v>
      </c>
      <c r="D876" t="s">
        <v>1607</v>
      </c>
      <c r="E876" t="s">
        <v>1604</v>
      </c>
      <c r="F876" t="s">
        <v>1409</v>
      </c>
    </row>
    <row r="877" spans="1:6">
      <c r="A877" t="s">
        <v>108</v>
      </c>
      <c r="B877" t="s">
        <v>1605</v>
      </c>
      <c r="C877" t="s">
        <v>1606</v>
      </c>
      <c r="D877" t="s">
        <v>1607</v>
      </c>
      <c r="E877" t="s">
        <v>1604</v>
      </c>
      <c r="F877" t="s">
        <v>1414</v>
      </c>
    </row>
    <row r="878" spans="1:6">
      <c r="A878" t="s">
        <v>108</v>
      </c>
      <c r="B878" t="s">
        <v>2409</v>
      </c>
      <c r="C878" t="s">
        <v>2410</v>
      </c>
      <c r="D878" t="s">
        <v>2411</v>
      </c>
      <c r="E878" t="s">
        <v>2412</v>
      </c>
      <c r="F878" t="s">
        <v>1428</v>
      </c>
    </row>
    <row r="879" spans="1:6">
      <c r="A879" t="s">
        <v>108</v>
      </c>
      <c r="B879" t="s">
        <v>2259</v>
      </c>
      <c r="C879" t="s">
        <v>2260</v>
      </c>
      <c r="D879" t="s">
        <v>2261</v>
      </c>
      <c r="E879" t="s">
        <v>1882</v>
      </c>
      <c r="F879" t="s">
        <v>2262</v>
      </c>
    </row>
    <row r="880" spans="1:6">
      <c r="A880" t="s">
        <v>108</v>
      </c>
      <c r="B880" t="s">
        <v>2534</v>
      </c>
      <c r="C880" t="s">
        <v>2535</v>
      </c>
      <c r="D880" t="s">
        <v>2536</v>
      </c>
      <c r="E880" t="s">
        <v>1927</v>
      </c>
      <c r="F880" t="s">
        <v>1428</v>
      </c>
    </row>
    <row r="881" spans="1:6">
      <c r="A881" t="s">
        <v>108</v>
      </c>
      <c r="B881" t="s">
        <v>2534</v>
      </c>
      <c r="C881" t="s">
        <v>2535</v>
      </c>
      <c r="D881" t="s">
        <v>2536</v>
      </c>
      <c r="E881" t="s">
        <v>1927</v>
      </c>
      <c r="F881" t="s">
        <v>1448</v>
      </c>
    </row>
    <row r="882" spans="1:6">
      <c r="A882" t="s">
        <v>108</v>
      </c>
      <c r="B882" t="s">
        <v>1553</v>
      </c>
      <c r="C882" t="s">
        <v>1554</v>
      </c>
      <c r="D882" t="s">
        <v>1555</v>
      </c>
      <c r="E882" t="s">
        <v>1556</v>
      </c>
      <c r="F882" t="s">
        <v>1419</v>
      </c>
    </row>
    <row r="883" spans="1:6">
      <c r="A883" t="s">
        <v>108</v>
      </c>
      <c r="B883" t="s">
        <v>2363</v>
      </c>
      <c r="C883" t="s">
        <v>2364</v>
      </c>
      <c r="D883" t="s">
        <v>2365</v>
      </c>
      <c r="E883" t="s">
        <v>1483</v>
      </c>
      <c r="F883" t="s">
        <v>1419</v>
      </c>
    </row>
    <row r="884" spans="1:6">
      <c r="A884" t="s">
        <v>108</v>
      </c>
      <c r="B884" t="s">
        <v>3396</v>
      </c>
      <c r="C884" t="s">
        <v>3397</v>
      </c>
      <c r="D884" t="s">
        <v>3398</v>
      </c>
      <c r="E884" t="s">
        <v>1491</v>
      </c>
      <c r="F884" t="s">
        <v>1419</v>
      </c>
    </row>
    <row r="885" spans="1:6">
      <c r="A885" t="s">
        <v>108</v>
      </c>
      <c r="B885" t="s">
        <v>3416</v>
      </c>
      <c r="C885" t="s">
        <v>3417</v>
      </c>
      <c r="D885" t="s">
        <v>3418</v>
      </c>
      <c r="E885" t="s">
        <v>1556</v>
      </c>
      <c r="F885" t="s">
        <v>1419</v>
      </c>
    </row>
    <row r="886" spans="1:6">
      <c r="A886" t="s">
        <v>108</v>
      </c>
      <c r="B886" t="s">
        <v>2788</v>
      </c>
      <c r="C886" t="s">
        <v>2789</v>
      </c>
      <c r="D886" t="s">
        <v>2790</v>
      </c>
      <c r="E886" t="s">
        <v>1556</v>
      </c>
      <c r="F886" t="s">
        <v>1479</v>
      </c>
    </row>
    <row r="887" spans="1:6">
      <c r="A887" t="s">
        <v>108</v>
      </c>
      <c r="B887" t="s">
        <v>2873</v>
      </c>
      <c r="C887" t="s">
        <v>2874</v>
      </c>
      <c r="D887" t="s">
        <v>2875</v>
      </c>
      <c r="E887" t="s">
        <v>1650</v>
      </c>
      <c r="F887" t="s">
        <v>1441</v>
      </c>
    </row>
    <row r="888" spans="1:6">
      <c r="A888" t="s">
        <v>108</v>
      </c>
      <c r="B888" t="s">
        <v>2873</v>
      </c>
      <c r="C888" t="s">
        <v>2874</v>
      </c>
      <c r="D888" t="s">
        <v>2875</v>
      </c>
      <c r="E888" t="s">
        <v>1650</v>
      </c>
      <c r="F888" t="s">
        <v>1615</v>
      </c>
    </row>
    <row r="889" spans="1:6">
      <c r="A889" t="s">
        <v>108</v>
      </c>
      <c r="B889" t="s">
        <v>3270</v>
      </c>
      <c r="C889" t="s">
        <v>3271</v>
      </c>
      <c r="D889" t="s">
        <v>3272</v>
      </c>
      <c r="E889" t="s">
        <v>3273</v>
      </c>
      <c r="F889" t="s">
        <v>1419</v>
      </c>
    </row>
    <row r="890" spans="1:6">
      <c r="A890" t="s">
        <v>108</v>
      </c>
      <c r="B890" t="s">
        <v>1595</v>
      </c>
      <c r="C890" t="s">
        <v>1596</v>
      </c>
      <c r="D890" t="s">
        <v>1597</v>
      </c>
      <c r="E890" t="s">
        <v>1498</v>
      </c>
      <c r="F890" t="s">
        <v>1479</v>
      </c>
    </row>
    <row r="891" spans="1:6">
      <c r="A891" t="s">
        <v>108</v>
      </c>
      <c r="B891" t="s">
        <v>3009</v>
      </c>
      <c r="C891" t="s">
        <v>3010</v>
      </c>
      <c r="D891" t="s">
        <v>3011</v>
      </c>
      <c r="E891" t="s">
        <v>1886</v>
      </c>
      <c r="F891" t="s">
        <v>1433</v>
      </c>
    </row>
    <row r="892" spans="1:6">
      <c r="A892" t="s">
        <v>108</v>
      </c>
      <c r="B892" t="s">
        <v>3124</v>
      </c>
      <c r="C892" t="s">
        <v>3125</v>
      </c>
      <c r="D892" t="s">
        <v>3126</v>
      </c>
      <c r="E892" t="s">
        <v>1535</v>
      </c>
      <c r="F892" t="s">
        <v>1479</v>
      </c>
    </row>
    <row r="893" spans="1:6">
      <c r="A893" t="s">
        <v>108</v>
      </c>
      <c r="B893" t="s">
        <v>1546</v>
      </c>
      <c r="C893" t="s">
        <v>1547</v>
      </c>
      <c r="D893" t="s">
        <v>1548</v>
      </c>
      <c r="E893" t="s">
        <v>1498</v>
      </c>
      <c r="F893" t="s">
        <v>1419</v>
      </c>
    </row>
    <row r="894" spans="1:6">
      <c r="A894" t="s">
        <v>108</v>
      </c>
      <c r="B894" t="s">
        <v>3284</v>
      </c>
      <c r="C894" t="s">
        <v>3285</v>
      </c>
      <c r="D894" t="s">
        <v>3286</v>
      </c>
      <c r="E894" t="s">
        <v>1483</v>
      </c>
      <c r="F894" t="s">
        <v>1479</v>
      </c>
    </row>
    <row r="895" spans="1:6">
      <c r="A895" t="s">
        <v>108</v>
      </c>
      <c r="B895" t="s">
        <v>2372</v>
      </c>
      <c r="C895" t="s">
        <v>2373</v>
      </c>
      <c r="D895" t="s">
        <v>2374</v>
      </c>
      <c r="E895" t="s">
        <v>1491</v>
      </c>
      <c r="F895" t="s">
        <v>1419</v>
      </c>
    </row>
    <row r="896" spans="1:6">
      <c r="A896" t="s">
        <v>108</v>
      </c>
      <c r="B896" t="s">
        <v>3440</v>
      </c>
      <c r="C896" t="s">
        <v>3441</v>
      </c>
      <c r="D896" t="s">
        <v>3442</v>
      </c>
      <c r="E896" t="s">
        <v>1971</v>
      </c>
      <c r="F896" t="s">
        <v>1479</v>
      </c>
    </row>
    <row r="897" spans="1:6">
      <c r="A897" t="s">
        <v>108</v>
      </c>
      <c r="B897" t="s">
        <v>2531</v>
      </c>
      <c r="C897" t="s">
        <v>2532</v>
      </c>
      <c r="D897" t="s">
        <v>2533</v>
      </c>
      <c r="E897" t="s">
        <v>2328</v>
      </c>
      <c r="F897" t="s">
        <v>1479</v>
      </c>
    </row>
    <row r="898" spans="1:6">
      <c r="A898" t="s">
        <v>108</v>
      </c>
      <c r="B898" t="s">
        <v>3281</v>
      </c>
      <c r="C898" t="s">
        <v>3282</v>
      </c>
      <c r="D898" t="s">
        <v>3283</v>
      </c>
      <c r="E898" t="s">
        <v>1483</v>
      </c>
      <c r="F898" t="s">
        <v>1692</v>
      </c>
    </row>
    <row r="899" spans="1:6">
      <c r="A899" t="s">
        <v>108</v>
      </c>
      <c r="B899" t="s">
        <v>3264</v>
      </c>
      <c r="C899" t="s">
        <v>3265</v>
      </c>
      <c r="D899" t="s">
        <v>3266</v>
      </c>
      <c r="E899" t="s">
        <v>1491</v>
      </c>
      <c r="F899" t="s">
        <v>1419</v>
      </c>
    </row>
    <row r="900" spans="1:6">
      <c r="A900" t="s">
        <v>108</v>
      </c>
      <c r="B900" t="s">
        <v>3261</v>
      </c>
      <c r="C900" t="s">
        <v>3262</v>
      </c>
      <c r="D900" t="s">
        <v>3263</v>
      </c>
      <c r="E900" t="s">
        <v>1491</v>
      </c>
      <c r="F900" t="s">
        <v>1479</v>
      </c>
    </row>
    <row r="901" spans="1:6">
      <c r="A901" t="s">
        <v>108</v>
      </c>
      <c r="B901" t="s">
        <v>1831</v>
      </c>
      <c r="C901" t="s">
        <v>1832</v>
      </c>
      <c r="D901" t="s">
        <v>1833</v>
      </c>
      <c r="E901" t="s">
        <v>1834</v>
      </c>
      <c r="F901" t="s">
        <v>1409</v>
      </c>
    </row>
    <row r="902" spans="1:6">
      <c r="A902" t="s">
        <v>108</v>
      </c>
      <c r="B902" t="s">
        <v>1831</v>
      </c>
      <c r="C902" t="s">
        <v>1832</v>
      </c>
      <c r="D902" t="s">
        <v>1833</v>
      </c>
      <c r="E902" t="s">
        <v>1834</v>
      </c>
      <c r="F902" t="s">
        <v>1414</v>
      </c>
    </row>
    <row r="903" spans="1:6">
      <c r="A903" t="s">
        <v>108</v>
      </c>
      <c r="B903" t="s">
        <v>2923</v>
      </c>
      <c r="C903" t="s">
        <v>2924</v>
      </c>
      <c r="D903" t="s">
        <v>2925</v>
      </c>
      <c r="E903" t="s">
        <v>1491</v>
      </c>
      <c r="F903" t="s">
        <v>1419</v>
      </c>
    </row>
    <row r="904" spans="1:6">
      <c r="A904" t="s">
        <v>108</v>
      </c>
      <c r="B904" t="s">
        <v>2002</v>
      </c>
      <c r="C904" t="s">
        <v>2003</v>
      </c>
      <c r="D904" t="s">
        <v>2004</v>
      </c>
      <c r="E904" t="s">
        <v>1483</v>
      </c>
      <c r="F904" t="s">
        <v>1419</v>
      </c>
    </row>
    <row r="905" spans="1:6">
      <c r="A905" t="s">
        <v>108</v>
      </c>
      <c r="B905" t="s">
        <v>3109</v>
      </c>
      <c r="C905" t="s">
        <v>3110</v>
      </c>
      <c r="D905" t="s">
        <v>3111</v>
      </c>
      <c r="E905" t="s">
        <v>1635</v>
      </c>
      <c r="F905" t="s">
        <v>1419</v>
      </c>
    </row>
    <row r="906" spans="1:6">
      <c r="A906" t="s">
        <v>108</v>
      </c>
      <c r="B906" t="s">
        <v>1542</v>
      </c>
      <c r="C906" t="s">
        <v>1543</v>
      </c>
      <c r="D906" t="s">
        <v>1544</v>
      </c>
      <c r="E906" t="s">
        <v>1545</v>
      </c>
      <c r="F906" t="s">
        <v>1479</v>
      </c>
    </row>
    <row r="907" spans="1:6">
      <c r="A907" t="s">
        <v>108</v>
      </c>
      <c r="B907" t="s">
        <v>2749</v>
      </c>
      <c r="C907" t="s">
        <v>2750</v>
      </c>
      <c r="D907" t="s">
        <v>2751</v>
      </c>
      <c r="E907" t="s">
        <v>1901</v>
      </c>
      <c r="F907" t="s">
        <v>1414</v>
      </c>
    </row>
    <row r="908" spans="1:6">
      <c r="A908" t="s">
        <v>108</v>
      </c>
      <c r="B908" t="s">
        <v>2616</v>
      </c>
      <c r="C908" t="s">
        <v>2617</v>
      </c>
      <c r="D908" t="s">
        <v>2618</v>
      </c>
      <c r="E908" t="s">
        <v>1491</v>
      </c>
      <c r="F908" t="s">
        <v>1409</v>
      </c>
    </row>
    <row r="909" spans="1:6">
      <c r="A909" t="s">
        <v>108</v>
      </c>
      <c r="B909" t="s">
        <v>2616</v>
      </c>
      <c r="C909" t="s">
        <v>2617</v>
      </c>
      <c r="D909" t="s">
        <v>2618</v>
      </c>
      <c r="E909" t="s">
        <v>1491</v>
      </c>
      <c r="F909" t="s">
        <v>1414</v>
      </c>
    </row>
    <row r="910" spans="1:6">
      <c r="A910" t="s">
        <v>108</v>
      </c>
      <c r="B910" t="s">
        <v>2446</v>
      </c>
      <c r="C910" t="s">
        <v>2447</v>
      </c>
      <c r="D910" t="s">
        <v>2448</v>
      </c>
      <c r="E910" t="s">
        <v>1545</v>
      </c>
      <c r="F910" t="s">
        <v>1433</v>
      </c>
    </row>
    <row r="911" spans="1:6">
      <c r="A911" t="s">
        <v>108</v>
      </c>
      <c r="B911" t="s">
        <v>2446</v>
      </c>
      <c r="C911" t="s">
        <v>2447</v>
      </c>
      <c r="D911" t="s">
        <v>2448</v>
      </c>
      <c r="E911" t="s">
        <v>1545</v>
      </c>
      <c r="F911" t="s">
        <v>1409</v>
      </c>
    </row>
    <row r="912" spans="1:6">
      <c r="A912" t="s">
        <v>108</v>
      </c>
      <c r="B912" t="s">
        <v>2446</v>
      </c>
      <c r="C912" t="s">
        <v>2447</v>
      </c>
      <c r="D912" t="s">
        <v>2448</v>
      </c>
      <c r="E912" t="s">
        <v>1545</v>
      </c>
      <c r="F912" t="s">
        <v>1692</v>
      </c>
    </row>
    <row r="913" spans="1:6">
      <c r="A913" t="s">
        <v>108</v>
      </c>
      <c r="B913" t="s">
        <v>1902</v>
      </c>
      <c r="C913" t="s">
        <v>1903</v>
      </c>
      <c r="D913" t="s">
        <v>1904</v>
      </c>
      <c r="E913" t="s">
        <v>1901</v>
      </c>
      <c r="F913" t="s">
        <v>1428</v>
      </c>
    </row>
    <row r="914" spans="1:6">
      <c r="A914" t="s">
        <v>108</v>
      </c>
      <c r="B914" t="s">
        <v>1902</v>
      </c>
      <c r="C914" t="s">
        <v>1903</v>
      </c>
      <c r="D914" t="s">
        <v>1904</v>
      </c>
      <c r="E914" t="s">
        <v>1901</v>
      </c>
      <c r="F914" t="s">
        <v>1448</v>
      </c>
    </row>
    <row r="915" spans="1:6">
      <c r="A915" t="s">
        <v>108</v>
      </c>
      <c r="B915" t="s">
        <v>2606</v>
      </c>
      <c r="C915" t="s">
        <v>2607</v>
      </c>
      <c r="D915" t="s">
        <v>2608</v>
      </c>
      <c r="E915" t="s">
        <v>1483</v>
      </c>
      <c r="F915" t="s">
        <v>1433</v>
      </c>
    </row>
    <row r="916" spans="1:6">
      <c r="A916" t="s">
        <v>108</v>
      </c>
      <c r="B916" t="s">
        <v>1570</v>
      </c>
      <c r="C916" t="s">
        <v>1571</v>
      </c>
      <c r="D916" t="s">
        <v>1572</v>
      </c>
      <c r="E916" t="s">
        <v>1483</v>
      </c>
      <c r="F916" t="s">
        <v>1573</v>
      </c>
    </row>
    <row r="917" spans="1:6">
      <c r="A917" t="s">
        <v>108</v>
      </c>
      <c r="B917" t="s">
        <v>1570</v>
      </c>
      <c r="C917" t="s">
        <v>1571</v>
      </c>
      <c r="D917" t="s">
        <v>1572</v>
      </c>
      <c r="E917" t="s">
        <v>1483</v>
      </c>
      <c r="F917" t="s">
        <v>1433</v>
      </c>
    </row>
    <row r="918" spans="1:6">
      <c r="A918" t="s">
        <v>108</v>
      </c>
      <c r="B918" t="s">
        <v>2712</v>
      </c>
      <c r="C918" t="s">
        <v>2713</v>
      </c>
      <c r="D918" t="s">
        <v>2714</v>
      </c>
      <c r="E918" t="s">
        <v>1834</v>
      </c>
      <c r="F918" t="s">
        <v>1433</v>
      </c>
    </row>
    <row r="919" spans="1:6">
      <c r="A919" t="s">
        <v>108</v>
      </c>
      <c r="B919" t="s">
        <v>2347</v>
      </c>
      <c r="C919" t="s">
        <v>2348</v>
      </c>
      <c r="D919" t="s">
        <v>2349</v>
      </c>
      <c r="E919" t="s">
        <v>1483</v>
      </c>
      <c r="F919" t="s">
        <v>1594</v>
      </c>
    </row>
    <row r="920" spans="1:6">
      <c r="A920" t="s">
        <v>108</v>
      </c>
      <c r="B920" t="s">
        <v>2347</v>
      </c>
      <c r="C920" t="s">
        <v>2348</v>
      </c>
      <c r="D920" t="s">
        <v>2349</v>
      </c>
      <c r="E920" t="s">
        <v>1483</v>
      </c>
      <c r="F920" t="s">
        <v>1428</v>
      </c>
    </row>
    <row r="921" spans="1:6">
      <c r="A921" t="s">
        <v>108</v>
      </c>
      <c r="B921" t="s">
        <v>1492</v>
      </c>
      <c r="C921" t="s">
        <v>1493</v>
      </c>
      <c r="D921" t="s">
        <v>1494</v>
      </c>
      <c r="E921" t="s">
        <v>1487</v>
      </c>
      <c r="F921" t="s">
        <v>1414</v>
      </c>
    </row>
    <row r="922" spans="1:6">
      <c r="A922" t="s">
        <v>108</v>
      </c>
      <c r="B922" t="s">
        <v>1492</v>
      </c>
      <c r="C922" t="s">
        <v>1493</v>
      </c>
      <c r="D922" t="s">
        <v>1494</v>
      </c>
      <c r="E922" t="s">
        <v>1487</v>
      </c>
      <c r="F922" t="s">
        <v>1433</v>
      </c>
    </row>
    <row r="923" spans="1:6">
      <c r="A923" t="s">
        <v>108</v>
      </c>
      <c r="B923" t="s">
        <v>1492</v>
      </c>
      <c r="C923" t="s">
        <v>1493</v>
      </c>
      <c r="D923" t="s">
        <v>1494</v>
      </c>
      <c r="E923" t="s">
        <v>1487</v>
      </c>
      <c r="F923" t="s">
        <v>1428</v>
      </c>
    </row>
    <row r="924" spans="1:6">
      <c r="A924" t="s">
        <v>108</v>
      </c>
      <c r="B924" t="s">
        <v>2016</v>
      </c>
      <c r="C924" t="s">
        <v>2017</v>
      </c>
      <c r="D924" t="s">
        <v>2018</v>
      </c>
      <c r="E924" t="s">
        <v>1483</v>
      </c>
      <c r="F924" t="s">
        <v>1419</v>
      </c>
    </row>
    <row r="925" spans="1:6">
      <c r="A925" t="s">
        <v>108</v>
      </c>
      <c r="B925" t="s">
        <v>3078</v>
      </c>
      <c r="C925" t="s">
        <v>3079</v>
      </c>
      <c r="D925" t="s">
        <v>3080</v>
      </c>
      <c r="E925" t="s">
        <v>1556</v>
      </c>
      <c r="F925" t="s">
        <v>1479</v>
      </c>
    </row>
    <row r="926" spans="1:6">
      <c r="A926" t="s">
        <v>108</v>
      </c>
      <c r="B926" t="s">
        <v>1689</v>
      </c>
      <c r="C926" t="s">
        <v>1690</v>
      </c>
      <c r="D926" t="s">
        <v>1691</v>
      </c>
      <c r="E926" t="s">
        <v>1556</v>
      </c>
      <c r="F926" t="s">
        <v>1692</v>
      </c>
    </row>
    <row r="927" spans="1:6">
      <c r="A927" t="s">
        <v>108</v>
      </c>
      <c r="B927" t="s">
        <v>2639</v>
      </c>
      <c r="C927" t="s">
        <v>2640</v>
      </c>
      <c r="D927" t="s">
        <v>2641</v>
      </c>
      <c r="E927" t="s">
        <v>1635</v>
      </c>
      <c r="F927" t="s">
        <v>1414</v>
      </c>
    </row>
    <row r="928" spans="1:6">
      <c r="A928" t="s">
        <v>108</v>
      </c>
      <c r="B928" t="s">
        <v>2621</v>
      </c>
      <c r="C928" t="s">
        <v>2622</v>
      </c>
      <c r="D928" t="s">
        <v>2623</v>
      </c>
      <c r="E928" t="s">
        <v>1556</v>
      </c>
      <c r="F928" t="s">
        <v>1419</v>
      </c>
    </row>
    <row r="929" spans="1:6">
      <c r="A929" t="s">
        <v>108</v>
      </c>
      <c r="B929" t="s">
        <v>2437</v>
      </c>
      <c r="C929" t="s">
        <v>2438</v>
      </c>
      <c r="D929" t="s">
        <v>2439</v>
      </c>
      <c r="E929" t="s">
        <v>1696</v>
      </c>
      <c r="F929" t="s">
        <v>1428</v>
      </c>
    </row>
    <row r="930" spans="1:6">
      <c r="A930" t="s">
        <v>108</v>
      </c>
      <c r="B930" t="s">
        <v>2870</v>
      </c>
      <c r="C930" t="s">
        <v>2871</v>
      </c>
      <c r="D930" t="s">
        <v>2872</v>
      </c>
      <c r="E930" t="s">
        <v>1676</v>
      </c>
      <c r="F930" t="s">
        <v>1428</v>
      </c>
    </row>
    <row r="931" spans="1:6">
      <c r="A931" t="s">
        <v>108</v>
      </c>
      <c r="B931" t="s">
        <v>1898</v>
      </c>
      <c r="C931" t="s">
        <v>1899</v>
      </c>
      <c r="D931" t="s">
        <v>1900</v>
      </c>
      <c r="E931" t="s">
        <v>1901</v>
      </c>
      <c r="F931" t="s">
        <v>1414</v>
      </c>
    </row>
    <row r="932" spans="1:6">
      <c r="A932" t="s">
        <v>108</v>
      </c>
      <c r="B932" t="s">
        <v>1898</v>
      </c>
      <c r="C932" t="s">
        <v>1899</v>
      </c>
      <c r="D932" t="s">
        <v>1900</v>
      </c>
      <c r="E932" t="s">
        <v>1901</v>
      </c>
      <c r="F932" t="s">
        <v>1409</v>
      </c>
    </row>
    <row r="933" spans="1:6">
      <c r="A933" t="s">
        <v>108</v>
      </c>
      <c r="B933" t="s">
        <v>3066</v>
      </c>
      <c r="C933" t="s">
        <v>3067</v>
      </c>
      <c r="D933" t="s">
        <v>3068</v>
      </c>
      <c r="E933" t="s">
        <v>1491</v>
      </c>
      <c r="F933" t="s">
        <v>1428</v>
      </c>
    </row>
    <row r="934" spans="1:6">
      <c r="A934" t="s">
        <v>108</v>
      </c>
      <c r="B934" t="s">
        <v>3274</v>
      </c>
      <c r="C934" t="s">
        <v>3275</v>
      </c>
      <c r="D934" t="s">
        <v>3276</v>
      </c>
      <c r="E934" t="s">
        <v>1487</v>
      </c>
      <c r="F934" t="s">
        <v>1414</v>
      </c>
    </row>
    <row r="935" spans="1:6">
      <c r="A935" t="s">
        <v>108</v>
      </c>
      <c r="B935" t="s">
        <v>1724</v>
      </c>
      <c r="C935" t="s">
        <v>1725</v>
      </c>
      <c r="D935" t="s">
        <v>1726</v>
      </c>
      <c r="E935" t="s">
        <v>1545</v>
      </c>
      <c r="F935" t="s">
        <v>1433</v>
      </c>
    </row>
    <row r="936" spans="1:6">
      <c r="A936" t="s">
        <v>108</v>
      </c>
      <c r="B936" t="s">
        <v>2831</v>
      </c>
      <c r="C936" t="s">
        <v>2832</v>
      </c>
      <c r="D936" t="s">
        <v>2833</v>
      </c>
      <c r="E936" t="s">
        <v>1498</v>
      </c>
      <c r="F936" t="s">
        <v>1419</v>
      </c>
    </row>
    <row r="937" spans="1:6">
      <c r="A937" t="s">
        <v>108</v>
      </c>
      <c r="B937" t="s">
        <v>2815</v>
      </c>
      <c r="C937" t="s">
        <v>2816</v>
      </c>
      <c r="D937" t="s">
        <v>2817</v>
      </c>
      <c r="E937" t="s">
        <v>1978</v>
      </c>
      <c r="F937" t="s">
        <v>1419</v>
      </c>
    </row>
    <row r="938" spans="1:6">
      <c r="A938" t="s">
        <v>108</v>
      </c>
      <c r="B938" t="s">
        <v>2586</v>
      </c>
      <c r="C938" t="s">
        <v>2587</v>
      </c>
      <c r="D938" t="s">
        <v>2588</v>
      </c>
      <c r="E938" t="s">
        <v>2589</v>
      </c>
      <c r="F938" t="s">
        <v>1441</v>
      </c>
    </row>
    <row r="939" spans="1:6">
      <c r="A939" t="s">
        <v>108</v>
      </c>
      <c r="B939" t="s">
        <v>2586</v>
      </c>
      <c r="C939" t="s">
        <v>2587</v>
      </c>
      <c r="D939" t="s">
        <v>2588</v>
      </c>
      <c r="E939" t="s">
        <v>2589</v>
      </c>
      <c r="F939" t="s">
        <v>1615</v>
      </c>
    </row>
    <row r="940" spans="1:6">
      <c r="A940" t="s">
        <v>108</v>
      </c>
      <c r="B940" t="s">
        <v>1661</v>
      </c>
      <c r="C940" t="s">
        <v>1662</v>
      </c>
      <c r="D940" t="s">
        <v>1663</v>
      </c>
      <c r="E940" t="s">
        <v>1657</v>
      </c>
      <c r="F940" t="s">
        <v>1448</v>
      </c>
    </row>
    <row r="941" spans="1:6">
      <c r="A941" t="s">
        <v>108</v>
      </c>
      <c r="B941" t="s">
        <v>1661</v>
      </c>
      <c r="C941" t="s">
        <v>1662</v>
      </c>
      <c r="D941" t="s">
        <v>1663</v>
      </c>
      <c r="E941" t="s">
        <v>1657</v>
      </c>
      <c r="F941" t="s">
        <v>1428</v>
      </c>
    </row>
    <row r="942" spans="1:6">
      <c r="A942" t="s">
        <v>108</v>
      </c>
      <c r="B942" t="s">
        <v>2800</v>
      </c>
      <c r="C942" t="s">
        <v>2801</v>
      </c>
      <c r="D942" t="s">
        <v>2802</v>
      </c>
      <c r="E942" t="s">
        <v>1483</v>
      </c>
      <c r="F942" t="s">
        <v>1414</v>
      </c>
    </row>
    <row r="943" spans="1:6">
      <c r="A943" t="s">
        <v>108</v>
      </c>
      <c r="B943" t="s">
        <v>2800</v>
      </c>
      <c r="C943" t="s">
        <v>2801</v>
      </c>
      <c r="D943" t="s">
        <v>2802</v>
      </c>
      <c r="E943" t="s">
        <v>1483</v>
      </c>
      <c r="F943" t="s">
        <v>1428</v>
      </c>
    </row>
    <row r="944" spans="1:6">
      <c r="A944" t="s">
        <v>108</v>
      </c>
      <c r="B944" t="s">
        <v>2143</v>
      </c>
      <c r="C944" t="s">
        <v>2144</v>
      </c>
      <c r="D944" t="s">
        <v>2145</v>
      </c>
      <c r="E944" t="s">
        <v>1545</v>
      </c>
      <c r="F944" t="s">
        <v>1615</v>
      </c>
    </row>
    <row r="945" spans="1:6">
      <c r="A945" t="s">
        <v>108</v>
      </c>
      <c r="B945" t="s">
        <v>2143</v>
      </c>
      <c r="C945" t="s">
        <v>2144</v>
      </c>
      <c r="D945" t="s">
        <v>2145</v>
      </c>
      <c r="E945" t="s">
        <v>1545</v>
      </c>
      <c r="F945" t="s">
        <v>1771</v>
      </c>
    </row>
    <row r="946" spans="1:6">
      <c r="A946" t="s">
        <v>108</v>
      </c>
      <c r="B946" t="s">
        <v>2143</v>
      </c>
      <c r="C946" t="s">
        <v>2144</v>
      </c>
      <c r="D946" t="s">
        <v>2145</v>
      </c>
      <c r="E946" t="s">
        <v>1545</v>
      </c>
      <c r="F946" t="s">
        <v>1441</v>
      </c>
    </row>
    <row r="947" spans="1:6">
      <c r="A947" t="s">
        <v>108</v>
      </c>
      <c r="B947" t="s">
        <v>2143</v>
      </c>
      <c r="C947" t="s">
        <v>2144</v>
      </c>
      <c r="D947" t="s">
        <v>2145</v>
      </c>
      <c r="E947" t="s">
        <v>1545</v>
      </c>
      <c r="F947" t="s">
        <v>1668</v>
      </c>
    </row>
    <row r="948" spans="1:6">
      <c r="A948" t="s">
        <v>108</v>
      </c>
      <c r="B948" t="s">
        <v>2338</v>
      </c>
      <c r="C948" t="s">
        <v>2339</v>
      </c>
      <c r="D948" t="s">
        <v>2340</v>
      </c>
      <c r="E948" t="s">
        <v>1556</v>
      </c>
      <c r="F948" t="s">
        <v>1414</v>
      </c>
    </row>
    <row r="949" spans="1:6">
      <c r="A949" t="s">
        <v>108</v>
      </c>
      <c r="B949" t="s">
        <v>3390</v>
      </c>
      <c r="C949" t="s">
        <v>3391</v>
      </c>
      <c r="D949" t="s">
        <v>3392</v>
      </c>
      <c r="E949" t="s">
        <v>1487</v>
      </c>
      <c r="F949" t="s">
        <v>1419</v>
      </c>
    </row>
    <row r="950" spans="1:6">
      <c r="A950" t="s">
        <v>108</v>
      </c>
      <c r="B950" t="s">
        <v>2387</v>
      </c>
      <c r="C950" t="s">
        <v>2388</v>
      </c>
      <c r="D950" t="s">
        <v>2389</v>
      </c>
      <c r="E950" t="s">
        <v>2028</v>
      </c>
      <c r="F950" t="s">
        <v>1428</v>
      </c>
    </row>
    <row r="951" spans="1:6">
      <c r="A951" t="s">
        <v>108</v>
      </c>
      <c r="B951" t="s">
        <v>2387</v>
      </c>
      <c r="C951" t="s">
        <v>2388</v>
      </c>
      <c r="D951" t="s">
        <v>2389</v>
      </c>
      <c r="E951" t="s">
        <v>2028</v>
      </c>
      <c r="F951" t="s">
        <v>1414</v>
      </c>
    </row>
    <row r="952" spans="1:6">
      <c r="A952" t="s">
        <v>108</v>
      </c>
      <c r="B952" t="s">
        <v>2387</v>
      </c>
      <c r="C952" t="s">
        <v>2388</v>
      </c>
      <c r="D952" t="s">
        <v>2389</v>
      </c>
      <c r="E952" t="s">
        <v>2028</v>
      </c>
      <c r="F952" t="s">
        <v>1448</v>
      </c>
    </row>
    <row r="953" spans="1:6">
      <c r="A953" t="s">
        <v>108</v>
      </c>
      <c r="B953" t="s">
        <v>2387</v>
      </c>
      <c r="C953" t="s">
        <v>2388</v>
      </c>
      <c r="D953" t="s">
        <v>2389</v>
      </c>
      <c r="E953" t="s">
        <v>2028</v>
      </c>
      <c r="F953" t="s">
        <v>1419</v>
      </c>
    </row>
    <row r="954" spans="1:6">
      <c r="A954" t="s">
        <v>108</v>
      </c>
      <c r="B954" t="s">
        <v>3365</v>
      </c>
      <c r="C954" t="s">
        <v>3366</v>
      </c>
      <c r="D954" t="s">
        <v>3367</v>
      </c>
      <c r="E954" t="s">
        <v>3368</v>
      </c>
      <c r="F954" t="s">
        <v>1414</v>
      </c>
    </row>
    <row r="955" spans="1:6">
      <c r="A955" t="s">
        <v>108</v>
      </c>
      <c r="B955" t="s">
        <v>3215</v>
      </c>
      <c r="C955" t="s">
        <v>3216</v>
      </c>
      <c r="D955" t="s">
        <v>3217</v>
      </c>
      <c r="E955" t="s">
        <v>1611</v>
      </c>
      <c r="F955" t="s">
        <v>1479</v>
      </c>
    </row>
    <row r="956" spans="1:6">
      <c r="A956" t="s">
        <v>108</v>
      </c>
      <c r="B956" t="s">
        <v>1415</v>
      </c>
      <c r="C956" t="s">
        <v>1416</v>
      </c>
      <c r="D956" t="s">
        <v>1417</v>
      </c>
      <c r="E956" t="s">
        <v>1418</v>
      </c>
      <c r="F956" t="s">
        <v>1419</v>
      </c>
    </row>
    <row r="957" spans="1:6">
      <c r="A957" t="s">
        <v>108</v>
      </c>
      <c r="B957" t="s">
        <v>1616</v>
      </c>
      <c r="C957" t="s">
        <v>1617</v>
      </c>
      <c r="D957" t="s">
        <v>1618</v>
      </c>
      <c r="E957" t="s">
        <v>1619</v>
      </c>
      <c r="F957" t="s">
        <v>1414</v>
      </c>
    </row>
    <row r="958" spans="1:6">
      <c r="A958" t="s">
        <v>108</v>
      </c>
      <c r="B958" t="s">
        <v>1616</v>
      </c>
      <c r="C958" t="s">
        <v>1617</v>
      </c>
      <c r="D958" t="s">
        <v>1618</v>
      </c>
      <c r="E958" t="s">
        <v>1619</v>
      </c>
      <c r="F958" t="s">
        <v>1409</v>
      </c>
    </row>
    <row r="959" spans="1:6">
      <c r="A959" t="s">
        <v>108</v>
      </c>
      <c r="B959" t="s">
        <v>2602</v>
      </c>
      <c r="C959" t="s">
        <v>2603</v>
      </c>
      <c r="D959" t="s">
        <v>2604</v>
      </c>
      <c r="E959" t="s">
        <v>2605</v>
      </c>
      <c r="F959" t="s">
        <v>1448</v>
      </c>
    </row>
    <row r="960" spans="1:6">
      <c r="A960" t="s">
        <v>108</v>
      </c>
      <c r="B960" t="s">
        <v>2602</v>
      </c>
      <c r="C960" t="s">
        <v>2603</v>
      </c>
      <c r="D960" t="s">
        <v>2604</v>
      </c>
      <c r="E960" t="s">
        <v>2605</v>
      </c>
      <c r="F960" t="s">
        <v>1428</v>
      </c>
    </row>
    <row r="961" spans="1:6">
      <c r="A961" t="s">
        <v>108</v>
      </c>
      <c r="B961" t="s">
        <v>2932</v>
      </c>
      <c r="C961" t="s">
        <v>2933</v>
      </c>
      <c r="D961" t="s">
        <v>2934</v>
      </c>
      <c r="E961" t="s">
        <v>1750</v>
      </c>
      <c r="F961" t="s">
        <v>1433</v>
      </c>
    </row>
    <row r="962" spans="1:6">
      <c r="A962" t="s">
        <v>108</v>
      </c>
      <c r="B962" t="s">
        <v>2419</v>
      </c>
      <c r="C962" t="s">
        <v>2420</v>
      </c>
      <c r="D962" t="s">
        <v>2421</v>
      </c>
      <c r="E962" t="s">
        <v>1680</v>
      </c>
      <c r="F962" t="s">
        <v>1414</v>
      </c>
    </row>
    <row r="963" spans="1:6">
      <c r="A963" t="s">
        <v>108</v>
      </c>
      <c r="B963" t="s">
        <v>2688</v>
      </c>
      <c r="C963" t="s">
        <v>2689</v>
      </c>
      <c r="D963" t="s">
        <v>2690</v>
      </c>
      <c r="E963" t="s">
        <v>1750</v>
      </c>
      <c r="F963" t="s">
        <v>1428</v>
      </c>
    </row>
    <row r="964" spans="1:6">
      <c r="A964" t="s">
        <v>108</v>
      </c>
      <c r="B964" t="s">
        <v>2688</v>
      </c>
      <c r="C964" t="s">
        <v>2689</v>
      </c>
      <c r="D964" t="s">
        <v>2690</v>
      </c>
      <c r="E964" t="s">
        <v>1750</v>
      </c>
      <c r="F964" t="s">
        <v>1448</v>
      </c>
    </row>
    <row r="965" spans="1:6">
      <c r="A965" t="s">
        <v>108</v>
      </c>
      <c r="B965" t="s">
        <v>2728</v>
      </c>
      <c r="C965" t="s">
        <v>2729</v>
      </c>
      <c r="D965" t="s">
        <v>2730</v>
      </c>
      <c r="E965" t="s">
        <v>1871</v>
      </c>
      <c r="F965" t="s">
        <v>1414</v>
      </c>
    </row>
    <row r="966" spans="1:6">
      <c r="A966" t="s">
        <v>108</v>
      </c>
      <c r="B966" t="s">
        <v>2728</v>
      </c>
      <c r="C966" t="s">
        <v>2729</v>
      </c>
      <c r="D966" t="s">
        <v>2730</v>
      </c>
      <c r="E966" t="s">
        <v>1871</v>
      </c>
      <c r="F966" t="s">
        <v>1409</v>
      </c>
    </row>
    <row r="967" spans="1:6">
      <c r="A967" t="s">
        <v>108</v>
      </c>
      <c r="B967" t="s">
        <v>2537</v>
      </c>
      <c r="C967" t="s">
        <v>2538</v>
      </c>
      <c r="D967" t="s">
        <v>881</v>
      </c>
      <c r="E967" t="s">
        <v>2539</v>
      </c>
      <c r="F967" t="s">
        <v>1448</v>
      </c>
    </row>
    <row r="968" spans="1:6">
      <c r="A968" t="s">
        <v>108</v>
      </c>
      <c r="B968" t="s">
        <v>2537</v>
      </c>
      <c r="C968" t="s">
        <v>2538</v>
      </c>
      <c r="D968" t="s">
        <v>881</v>
      </c>
      <c r="E968" t="s">
        <v>2539</v>
      </c>
      <c r="F968" t="s">
        <v>1409</v>
      </c>
    </row>
    <row r="969" spans="1:6">
      <c r="A969" t="s">
        <v>108</v>
      </c>
      <c r="B969" t="s">
        <v>2537</v>
      </c>
      <c r="C969" t="s">
        <v>2538</v>
      </c>
      <c r="D969" t="s">
        <v>881</v>
      </c>
      <c r="E969" t="s">
        <v>2539</v>
      </c>
      <c r="F969" t="s">
        <v>1414</v>
      </c>
    </row>
    <row r="970" spans="1:6">
      <c r="A970" t="s">
        <v>108</v>
      </c>
      <c r="B970" t="s">
        <v>2537</v>
      </c>
      <c r="C970" t="s">
        <v>2538</v>
      </c>
      <c r="D970" t="s">
        <v>881</v>
      </c>
      <c r="E970" t="s">
        <v>2539</v>
      </c>
      <c r="F970" t="s">
        <v>1428</v>
      </c>
    </row>
    <row r="971" spans="1:6">
      <c r="A971" t="s">
        <v>108</v>
      </c>
      <c r="B971" t="s">
        <v>1643</v>
      </c>
      <c r="C971" t="s">
        <v>1644</v>
      </c>
      <c r="D971" t="s">
        <v>1645</v>
      </c>
      <c r="E971" t="s">
        <v>1646</v>
      </c>
      <c r="F971" t="s">
        <v>1419</v>
      </c>
    </row>
    <row r="972" spans="1:6">
      <c r="A972" t="s">
        <v>108</v>
      </c>
      <c r="B972" t="s">
        <v>1643</v>
      </c>
      <c r="C972" t="s">
        <v>1644</v>
      </c>
      <c r="D972" t="s">
        <v>1645</v>
      </c>
      <c r="E972" t="s">
        <v>1646</v>
      </c>
      <c r="F972" t="s">
        <v>1414</v>
      </c>
    </row>
    <row r="973" spans="1:6">
      <c r="A973" t="s">
        <v>108</v>
      </c>
      <c r="B973" t="s">
        <v>1647</v>
      </c>
      <c r="C973" t="s">
        <v>1648</v>
      </c>
      <c r="D973" t="s">
        <v>1649</v>
      </c>
      <c r="E973" t="s">
        <v>1650</v>
      </c>
      <c r="F973" t="s">
        <v>1409</v>
      </c>
    </row>
    <row r="974" spans="1:6">
      <c r="A974" t="s">
        <v>108</v>
      </c>
      <c r="B974" t="s">
        <v>1647</v>
      </c>
      <c r="C974" t="s">
        <v>1648</v>
      </c>
      <c r="D974" t="s">
        <v>1649</v>
      </c>
      <c r="E974" t="s">
        <v>1650</v>
      </c>
      <c r="F974" t="s">
        <v>1414</v>
      </c>
    </row>
    <row r="975" spans="1:6">
      <c r="A975" t="s">
        <v>108</v>
      </c>
      <c r="B975" t="s">
        <v>2189</v>
      </c>
      <c r="C975" t="s">
        <v>2190</v>
      </c>
      <c r="D975" t="s">
        <v>2191</v>
      </c>
      <c r="E975" t="s">
        <v>1795</v>
      </c>
      <c r="F975" t="s">
        <v>1433</v>
      </c>
    </row>
    <row r="976" spans="1:6">
      <c r="A976" t="s">
        <v>108</v>
      </c>
      <c r="B976" t="s">
        <v>2770</v>
      </c>
      <c r="C976" t="s">
        <v>2771</v>
      </c>
      <c r="D976" t="s">
        <v>2772</v>
      </c>
      <c r="E976" t="s">
        <v>1427</v>
      </c>
      <c r="F976" t="s">
        <v>1433</v>
      </c>
    </row>
    <row r="977" spans="1:6">
      <c r="A977" t="s">
        <v>108</v>
      </c>
      <c r="B977" t="s">
        <v>1747</v>
      </c>
      <c r="C977" t="s">
        <v>1748</v>
      </c>
      <c r="D977" t="s">
        <v>1749</v>
      </c>
      <c r="E977" t="s">
        <v>1750</v>
      </c>
      <c r="F977" t="s">
        <v>1433</v>
      </c>
    </row>
    <row r="978" spans="1:6">
      <c r="A978" t="s">
        <v>108</v>
      </c>
      <c r="B978" t="s">
        <v>1654</v>
      </c>
      <c r="C978" t="s">
        <v>1655</v>
      </c>
      <c r="D978" t="s">
        <v>1656</v>
      </c>
      <c r="E978" t="s">
        <v>1657</v>
      </c>
      <c r="F978" t="s">
        <v>1414</v>
      </c>
    </row>
    <row r="979" spans="1:6">
      <c r="A979" t="s">
        <v>108</v>
      </c>
      <c r="B979" t="s">
        <v>1654</v>
      </c>
      <c r="C979" t="s">
        <v>1655</v>
      </c>
      <c r="D979" t="s">
        <v>1656</v>
      </c>
      <c r="E979" t="s">
        <v>1657</v>
      </c>
      <c r="F979" t="s">
        <v>1409</v>
      </c>
    </row>
    <row r="980" spans="1:6">
      <c r="A980" t="s">
        <v>108</v>
      </c>
      <c r="B980" t="s">
        <v>3267</v>
      </c>
      <c r="C980" t="s">
        <v>3268</v>
      </c>
      <c r="D980" t="s">
        <v>3269</v>
      </c>
      <c r="E980" t="s">
        <v>1491</v>
      </c>
      <c r="F980" t="s">
        <v>1414</v>
      </c>
    </row>
    <row r="981" spans="1:6">
      <c r="A981" t="s">
        <v>108</v>
      </c>
      <c r="B981" t="s">
        <v>2272</v>
      </c>
      <c r="C981" t="s">
        <v>2273</v>
      </c>
      <c r="D981" t="s">
        <v>1465</v>
      </c>
      <c r="E981" t="s">
        <v>2274</v>
      </c>
      <c r="F981" t="s">
        <v>1414</v>
      </c>
    </row>
    <row r="982" spans="1:6">
      <c r="A982" t="s">
        <v>108</v>
      </c>
      <c r="B982" t="s">
        <v>2272</v>
      </c>
      <c r="C982" t="s">
        <v>2273</v>
      </c>
      <c r="D982" t="s">
        <v>1465</v>
      </c>
      <c r="E982" t="s">
        <v>2274</v>
      </c>
      <c r="F982" t="s">
        <v>1409</v>
      </c>
    </row>
    <row r="983" spans="1:6">
      <c r="A983" t="s">
        <v>108</v>
      </c>
      <c r="B983" t="s">
        <v>2785</v>
      </c>
      <c r="C983" t="s">
        <v>2786</v>
      </c>
      <c r="D983" t="s">
        <v>2787</v>
      </c>
      <c r="E983" t="s">
        <v>1458</v>
      </c>
      <c r="F983" t="s">
        <v>1414</v>
      </c>
    </row>
    <row r="984" spans="1:6">
      <c r="A984" t="s">
        <v>108</v>
      </c>
      <c r="B984" t="s">
        <v>1514</v>
      </c>
      <c r="C984" t="s">
        <v>1515</v>
      </c>
      <c r="D984" t="s">
        <v>1516</v>
      </c>
      <c r="E984" t="s">
        <v>1491</v>
      </c>
      <c r="F984" t="s">
        <v>1414</v>
      </c>
    </row>
    <row r="985" spans="1:6">
      <c r="A985" t="s">
        <v>108</v>
      </c>
      <c r="B985" t="s">
        <v>1514</v>
      </c>
      <c r="C985" t="s">
        <v>1515</v>
      </c>
      <c r="D985" t="s">
        <v>1516</v>
      </c>
      <c r="E985" t="s">
        <v>1491</v>
      </c>
      <c r="F985" t="s">
        <v>1409</v>
      </c>
    </row>
    <row r="986" spans="1:6">
      <c r="A986" t="s">
        <v>108</v>
      </c>
      <c r="B986" t="s">
        <v>1514</v>
      </c>
      <c r="C986" t="s">
        <v>1515</v>
      </c>
      <c r="D986" t="s">
        <v>1516</v>
      </c>
      <c r="E986" t="s">
        <v>1491</v>
      </c>
      <c r="F986" t="s">
        <v>1433</v>
      </c>
    </row>
    <row r="987" spans="1:6">
      <c r="A987" t="s">
        <v>108</v>
      </c>
      <c r="B987" t="s">
        <v>2809</v>
      </c>
      <c r="C987" t="s">
        <v>2810</v>
      </c>
      <c r="D987" t="s">
        <v>2811</v>
      </c>
      <c r="E987" t="s">
        <v>1491</v>
      </c>
      <c r="F987" t="s">
        <v>1433</v>
      </c>
    </row>
    <row r="988" spans="1:6">
      <c r="A988" t="s">
        <v>108</v>
      </c>
      <c r="B988" t="s">
        <v>2266</v>
      </c>
      <c r="C988" t="s">
        <v>2267</v>
      </c>
      <c r="D988" t="s">
        <v>2268</v>
      </c>
      <c r="E988" t="s">
        <v>1901</v>
      </c>
      <c r="F988" t="s">
        <v>1414</v>
      </c>
    </row>
    <row r="989" spans="1:6">
      <c r="A989" t="s">
        <v>108</v>
      </c>
      <c r="B989" t="s">
        <v>2266</v>
      </c>
      <c r="C989" t="s">
        <v>2267</v>
      </c>
      <c r="D989" t="s">
        <v>2268</v>
      </c>
      <c r="E989" t="s">
        <v>1901</v>
      </c>
      <c r="F989" t="s">
        <v>1409</v>
      </c>
    </row>
    <row r="990" spans="1:6">
      <c r="A990" t="s">
        <v>108</v>
      </c>
      <c r="B990" t="s">
        <v>2266</v>
      </c>
      <c r="C990" t="s">
        <v>2267</v>
      </c>
      <c r="D990" t="s">
        <v>2268</v>
      </c>
      <c r="E990" t="s">
        <v>1901</v>
      </c>
      <c r="F990" t="s">
        <v>1448</v>
      </c>
    </row>
    <row r="991" spans="1:6">
      <c r="A991" t="s">
        <v>108</v>
      </c>
      <c r="B991" t="s">
        <v>2266</v>
      </c>
      <c r="C991" t="s">
        <v>2267</v>
      </c>
      <c r="D991" t="s">
        <v>2268</v>
      </c>
      <c r="E991" t="s">
        <v>1901</v>
      </c>
      <c r="F991" t="s">
        <v>1428</v>
      </c>
    </row>
    <row r="992" spans="1:6">
      <c r="A992" t="s">
        <v>108</v>
      </c>
      <c r="B992" t="s">
        <v>1567</v>
      </c>
      <c r="C992" t="s">
        <v>1568</v>
      </c>
      <c r="D992" t="s">
        <v>1569</v>
      </c>
      <c r="E992" t="s">
        <v>1491</v>
      </c>
      <c r="F992" t="s">
        <v>1414</v>
      </c>
    </row>
    <row r="993" spans="1:6">
      <c r="A993" t="s">
        <v>108</v>
      </c>
      <c r="B993" t="s">
        <v>1567</v>
      </c>
      <c r="C993" t="s">
        <v>1568</v>
      </c>
      <c r="D993" t="s">
        <v>1569</v>
      </c>
      <c r="E993" t="s">
        <v>1491</v>
      </c>
      <c r="F993" t="s">
        <v>1409</v>
      </c>
    </row>
    <row r="994" spans="1:6">
      <c r="A994" t="s">
        <v>108</v>
      </c>
      <c r="B994" t="s">
        <v>1567</v>
      </c>
      <c r="C994" t="s">
        <v>1568</v>
      </c>
      <c r="D994" t="s">
        <v>1569</v>
      </c>
      <c r="E994" t="s">
        <v>1491</v>
      </c>
      <c r="F994" t="s">
        <v>1433</v>
      </c>
    </row>
    <row r="995" spans="1:6">
      <c r="A995" t="s">
        <v>108</v>
      </c>
      <c r="B995" t="s">
        <v>3236</v>
      </c>
      <c r="C995" t="s">
        <v>3237</v>
      </c>
      <c r="D995" t="s">
        <v>3238</v>
      </c>
      <c r="E995" t="s">
        <v>1556</v>
      </c>
      <c r="F995" t="s">
        <v>1414</v>
      </c>
    </row>
    <row r="996" spans="1:6">
      <c r="A996" t="s">
        <v>108</v>
      </c>
      <c r="B996" t="s">
        <v>1894</v>
      </c>
      <c r="C996" t="s">
        <v>1895</v>
      </c>
      <c r="D996" t="s">
        <v>1896</v>
      </c>
      <c r="E996" t="s">
        <v>1897</v>
      </c>
      <c r="F996" t="s">
        <v>1409</v>
      </c>
    </row>
    <row r="997" spans="1:6">
      <c r="A997" t="s">
        <v>108</v>
      </c>
      <c r="B997" t="s">
        <v>1894</v>
      </c>
      <c r="C997" t="s">
        <v>1895</v>
      </c>
      <c r="D997" t="s">
        <v>1896</v>
      </c>
      <c r="E997" t="s">
        <v>1897</v>
      </c>
      <c r="F997" t="s">
        <v>1428</v>
      </c>
    </row>
    <row r="998" spans="1:6">
      <c r="A998" t="s">
        <v>108</v>
      </c>
      <c r="B998" t="s">
        <v>1894</v>
      </c>
      <c r="C998" t="s">
        <v>1895</v>
      </c>
      <c r="D998" t="s">
        <v>1896</v>
      </c>
      <c r="E998" t="s">
        <v>1897</v>
      </c>
      <c r="F998" t="s">
        <v>1448</v>
      </c>
    </row>
    <row r="999" spans="1:6">
      <c r="A999" t="s">
        <v>108</v>
      </c>
      <c r="B999" t="s">
        <v>1894</v>
      </c>
      <c r="C999" t="s">
        <v>1895</v>
      </c>
      <c r="D999" t="s">
        <v>1896</v>
      </c>
      <c r="E999" t="s">
        <v>1897</v>
      </c>
      <c r="F999" t="s">
        <v>1414</v>
      </c>
    </row>
    <row r="1000" spans="1:6">
      <c r="A1000" t="s">
        <v>108</v>
      </c>
      <c r="B1000" t="s">
        <v>2353</v>
      </c>
      <c r="C1000" t="s">
        <v>2354</v>
      </c>
      <c r="D1000" t="s">
        <v>2355</v>
      </c>
      <c r="E1000" t="s">
        <v>1498</v>
      </c>
      <c r="F1000" t="s">
        <v>1414</v>
      </c>
    </row>
    <row r="1001" spans="1:6">
      <c r="A1001" t="s">
        <v>108</v>
      </c>
      <c r="B1001" t="s">
        <v>2645</v>
      </c>
      <c r="C1001" t="s">
        <v>2646</v>
      </c>
      <c r="D1001" t="s">
        <v>2647</v>
      </c>
      <c r="E1001" t="s">
        <v>1672</v>
      </c>
      <c r="F1001" t="s">
        <v>1414</v>
      </c>
    </row>
    <row r="1002" spans="1:6">
      <c r="A1002" t="s">
        <v>108</v>
      </c>
      <c r="B1002" t="s">
        <v>2645</v>
      </c>
      <c r="C1002" t="s">
        <v>2646</v>
      </c>
      <c r="D1002" t="s">
        <v>2647</v>
      </c>
      <c r="E1002" t="s">
        <v>1672</v>
      </c>
      <c r="F1002" t="s">
        <v>1409</v>
      </c>
    </row>
    <row r="1003" spans="1:6">
      <c r="A1003" t="s">
        <v>108</v>
      </c>
      <c r="B1003" t="s">
        <v>1972</v>
      </c>
      <c r="C1003" t="s">
        <v>1973</v>
      </c>
      <c r="D1003" t="s">
        <v>990</v>
      </c>
      <c r="E1003" t="s">
        <v>1974</v>
      </c>
      <c r="F1003" t="s">
        <v>1414</v>
      </c>
    </row>
    <row r="1004" spans="1:6">
      <c r="A1004" t="s">
        <v>108</v>
      </c>
      <c r="B1004" t="s">
        <v>1972</v>
      </c>
      <c r="C1004" t="s">
        <v>1973</v>
      </c>
      <c r="D1004" t="s">
        <v>990</v>
      </c>
      <c r="E1004" t="s">
        <v>1974</v>
      </c>
      <c r="F1004" t="s">
        <v>1409</v>
      </c>
    </row>
    <row r="1005" spans="1:6">
      <c r="A1005" t="s">
        <v>108</v>
      </c>
      <c r="B1005" t="s">
        <v>1972</v>
      </c>
      <c r="C1005" t="s">
        <v>1973</v>
      </c>
      <c r="D1005" t="s">
        <v>990</v>
      </c>
      <c r="E1005" t="s">
        <v>1974</v>
      </c>
      <c r="F1005" t="s">
        <v>1428</v>
      </c>
    </row>
    <row r="1006" spans="1:6">
      <c r="A1006" t="s">
        <v>108</v>
      </c>
      <c r="B1006" t="s">
        <v>1972</v>
      </c>
      <c r="C1006" t="s">
        <v>1973</v>
      </c>
      <c r="D1006" t="s">
        <v>990</v>
      </c>
      <c r="E1006" t="s">
        <v>1974</v>
      </c>
      <c r="F1006" t="s">
        <v>1448</v>
      </c>
    </row>
    <row r="1007" spans="1:6">
      <c r="A1007" t="s">
        <v>108</v>
      </c>
      <c r="B1007" t="s">
        <v>2413</v>
      </c>
      <c r="C1007" t="s">
        <v>2414</v>
      </c>
      <c r="D1007" t="s">
        <v>2415</v>
      </c>
      <c r="E1007" t="s">
        <v>1650</v>
      </c>
      <c r="F1007" t="s">
        <v>1771</v>
      </c>
    </row>
    <row r="1008" spans="1:6">
      <c r="A1008" t="s">
        <v>108</v>
      </c>
      <c r="B1008" t="s">
        <v>2413</v>
      </c>
      <c r="C1008" t="s">
        <v>2414</v>
      </c>
      <c r="D1008" t="s">
        <v>2415</v>
      </c>
      <c r="E1008" t="s">
        <v>1650</v>
      </c>
      <c r="F1008" t="s">
        <v>1441</v>
      </c>
    </row>
    <row r="1009" spans="1:6">
      <c r="A1009" t="s">
        <v>108</v>
      </c>
      <c r="B1009" t="s">
        <v>2413</v>
      </c>
      <c r="C1009" t="s">
        <v>2414</v>
      </c>
      <c r="D1009" t="s">
        <v>2415</v>
      </c>
      <c r="E1009" t="s">
        <v>1650</v>
      </c>
      <c r="F1009" t="s">
        <v>1615</v>
      </c>
    </row>
    <row r="1010" spans="1:6">
      <c r="A1010" t="s">
        <v>108</v>
      </c>
      <c r="B1010" t="s">
        <v>2413</v>
      </c>
      <c r="C1010" t="s">
        <v>2414</v>
      </c>
      <c r="D1010" t="s">
        <v>2415</v>
      </c>
      <c r="E1010" t="s">
        <v>1650</v>
      </c>
      <c r="F1010" t="s">
        <v>1668</v>
      </c>
    </row>
    <row r="1011" spans="1:6">
      <c r="A1011" t="s">
        <v>108</v>
      </c>
      <c r="B1011" t="s">
        <v>1673</v>
      </c>
      <c r="C1011" t="s">
        <v>1674</v>
      </c>
      <c r="D1011" t="s">
        <v>1675</v>
      </c>
      <c r="E1011" t="s">
        <v>1676</v>
      </c>
      <c r="F1011" t="s">
        <v>1448</v>
      </c>
    </row>
    <row r="1012" spans="1:6">
      <c r="A1012" t="s">
        <v>108</v>
      </c>
      <c r="B1012" t="s">
        <v>1673</v>
      </c>
      <c r="C1012" t="s">
        <v>1674</v>
      </c>
      <c r="D1012" t="s">
        <v>1675</v>
      </c>
      <c r="E1012" t="s">
        <v>1676</v>
      </c>
      <c r="F1012" t="s">
        <v>1428</v>
      </c>
    </row>
    <row r="1013" spans="1:6">
      <c r="A1013" t="s">
        <v>108</v>
      </c>
      <c r="B1013" t="s">
        <v>2057</v>
      </c>
      <c r="C1013" t="s">
        <v>2058</v>
      </c>
      <c r="D1013" t="s">
        <v>2059</v>
      </c>
      <c r="E1013" t="s">
        <v>1635</v>
      </c>
      <c r="F1013" t="s">
        <v>1433</v>
      </c>
    </row>
    <row r="1014" spans="1:6">
      <c r="A1014" t="s">
        <v>108</v>
      </c>
      <c r="B1014" t="s">
        <v>2048</v>
      </c>
      <c r="C1014" t="s">
        <v>2049</v>
      </c>
      <c r="D1014" t="s">
        <v>2050</v>
      </c>
      <c r="E1014" t="s">
        <v>1631</v>
      </c>
      <c r="F1014" t="s">
        <v>1409</v>
      </c>
    </row>
    <row r="1015" spans="1:6">
      <c r="A1015" t="s">
        <v>108</v>
      </c>
      <c r="B1015" t="s">
        <v>2048</v>
      </c>
      <c r="C1015" t="s">
        <v>2049</v>
      </c>
      <c r="D1015" t="s">
        <v>2050</v>
      </c>
      <c r="E1015" t="s">
        <v>1631</v>
      </c>
      <c r="F1015" t="s">
        <v>1414</v>
      </c>
    </row>
    <row r="1016" spans="1:6">
      <c r="A1016" t="s">
        <v>108</v>
      </c>
      <c r="B1016" t="s">
        <v>2066</v>
      </c>
      <c r="C1016" t="s">
        <v>2067</v>
      </c>
      <c r="D1016" t="s">
        <v>2068</v>
      </c>
      <c r="E1016" t="s">
        <v>1672</v>
      </c>
      <c r="F1016" t="s">
        <v>1414</v>
      </c>
    </row>
    <row r="1017" spans="1:6">
      <c r="A1017" t="s">
        <v>108</v>
      </c>
      <c r="B1017" t="s">
        <v>2066</v>
      </c>
      <c r="C1017" t="s">
        <v>2067</v>
      </c>
      <c r="D1017" t="s">
        <v>2068</v>
      </c>
      <c r="E1017" t="s">
        <v>1672</v>
      </c>
      <c r="F1017" t="s">
        <v>1409</v>
      </c>
    </row>
    <row r="1018" spans="1:6">
      <c r="A1018" t="s">
        <v>108</v>
      </c>
      <c r="B1018" t="s">
        <v>2269</v>
      </c>
      <c r="C1018" t="s">
        <v>2270</v>
      </c>
      <c r="D1018" t="s">
        <v>2271</v>
      </c>
      <c r="E1018" t="s">
        <v>1901</v>
      </c>
      <c r="F1018" t="s">
        <v>1414</v>
      </c>
    </row>
    <row r="1019" spans="1:6">
      <c r="A1019" t="s">
        <v>108</v>
      </c>
      <c r="B1019" t="s">
        <v>2269</v>
      </c>
      <c r="C1019" t="s">
        <v>2270</v>
      </c>
      <c r="D1019" t="s">
        <v>2271</v>
      </c>
      <c r="E1019" t="s">
        <v>1901</v>
      </c>
      <c r="F1019" t="s">
        <v>1409</v>
      </c>
    </row>
    <row r="1020" spans="1:6">
      <c r="A1020" t="s">
        <v>108</v>
      </c>
      <c r="B1020" t="s">
        <v>1480</v>
      </c>
      <c r="C1020" t="s">
        <v>1481</v>
      </c>
      <c r="D1020" t="s">
        <v>1482</v>
      </c>
      <c r="E1020" t="s">
        <v>1483</v>
      </c>
      <c r="F1020" t="s">
        <v>1433</v>
      </c>
    </row>
    <row r="1021" spans="1:6">
      <c r="A1021" t="s">
        <v>108</v>
      </c>
      <c r="B1021" t="s">
        <v>1480</v>
      </c>
      <c r="C1021" t="s">
        <v>1481</v>
      </c>
      <c r="D1021" t="s">
        <v>1482</v>
      </c>
      <c r="E1021" t="s">
        <v>1483</v>
      </c>
      <c r="F1021" t="s">
        <v>1419</v>
      </c>
    </row>
    <row r="1022" spans="1:6">
      <c r="A1022" t="s">
        <v>108</v>
      </c>
      <c r="B1022" t="s">
        <v>2794</v>
      </c>
      <c r="C1022" t="s">
        <v>2795</v>
      </c>
      <c r="D1022" t="s">
        <v>2796</v>
      </c>
      <c r="E1022" t="s">
        <v>1491</v>
      </c>
      <c r="F1022" t="s">
        <v>1433</v>
      </c>
    </row>
    <row r="1023" spans="1:6">
      <c r="A1023" t="s">
        <v>108</v>
      </c>
      <c r="B1023" t="s">
        <v>1968</v>
      </c>
      <c r="C1023" t="s">
        <v>1969</v>
      </c>
      <c r="D1023" t="s">
        <v>1970</v>
      </c>
      <c r="E1023" t="s">
        <v>1971</v>
      </c>
      <c r="F1023" t="s">
        <v>1615</v>
      </c>
    </row>
    <row r="1024" spans="1:6">
      <c r="A1024" t="s">
        <v>108</v>
      </c>
      <c r="B1024" t="s">
        <v>1968</v>
      </c>
      <c r="C1024" t="s">
        <v>1969</v>
      </c>
      <c r="D1024" t="s">
        <v>1970</v>
      </c>
      <c r="E1024" t="s">
        <v>1971</v>
      </c>
      <c r="F1024" t="s">
        <v>1441</v>
      </c>
    </row>
    <row r="1025" spans="1:6">
      <c r="A1025" t="s">
        <v>108</v>
      </c>
      <c r="B1025" t="s">
        <v>2652</v>
      </c>
      <c r="C1025" t="s">
        <v>2653</v>
      </c>
      <c r="D1025" t="s">
        <v>2654</v>
      </c>
      <c r="E1025" t="s">
        <v>1676</v>
      </c>
      <c r="F1025" t="s">
        <v>1573</v>
      </c>
    </row>
    <row r="1026" spans="1:6">
      <c r="A1026" t="s">
        <v>108</v>
      </c>
      <c r="B1026" t="s">
        <v>2652</v>
      </c>
      <c r="C1026" t="s">
        <v>2653</v>
      </c>
      <c r="D1026" t="s">
        <v>2654</v>
      </c>
      <c r="E1026" t="s">
        <v>1676</v>
      </c>
      <c r="F1026" t="s">
        <v>1594</v>
      </c>
    </row>
    <row r="1027" spans="1:6">
      <c r="A1027" t="s">
        <v>108</v>
      </c>
      <c r="B1027" t="s">
        <v>2356</v>
      </c>
      <c r="C1027" t="s">
        <v>2357</v>
      </c>
      <c r="D1027" t="s">
        <v>2358</v>
      </c>
      <c r="E1027" t="s">
        <v>2359</v>
      </c>
      <c r="F1027" t="s">
        <v>1419</v>
      </c>
    </row>
    <row r="1028" spans="1:6">
      <c r="A1028" t="s">
        <v>108</v>
      </c>
      <c r="B1028" t="s">
        <v>1664</v>
      </c>
      <c r="C1028" t="s">
        <v>1665</v>
      </c>
      <c r="D1028" t="s">
        <v>1666</v>
      </c>
      <c r="E1028" t="s">
        <v>1667</v>
      </c>
      <c r="F1028" t="s">
        <v>1441</v>
      </c>
    </row>
    <row r="1029" spans="1:6">
      <c r="A1029" t="s">
        <v>108</v>
      </c>
      <c r="B1029" t="s">
        <v>1664</v>
      </c>
      <c r="C1029" t="s">
        <v>1665</v>
      </c>
      <c r="D1029" t="s">
        <v>1666</v>
      </c>
      <c r="E1029" t="s">
        <v>1667</v>
      </c>
      <c r="F1029" t="s">
        <v>1668</v>
      </c>
    </row>
    <row r="1030" spans="1:6">
      <c r="A1030" t="s">
        <v>108</v>
      </c>
      <c r="B1030" t="s">
        <v>1664</v>
      </c>
      <c r="C1030" t="s">
        <v>1665</v>
      </c>
      <c r="D1030" t="s">
        <v>1666</v>
      </c>
      <c r="E1030" t="s">
        <v>1667</v>
      </c>
      <c r="F1030" t="s">
        <v>1615</v>
      </c>
    </row>
    <row r="1031" spans="1:6">
      <c r="A1031" t="s">
        <v>108</v>
      </c>
      <c r="B1031" t="s">
        <v>1664</v>
      </c>
      <c r="C1031" t="s">
        <v>1665</v>
      </c>
      <c r="D1031" t="s">
        <v>1666</v>
      </c>
      <c r="E1031" t="s">
        <v>1667</v>
      </c>
      <c r="F1031" t="s">
        <v>1573</v>
      </c>
    </row>
    <row r="1032" spans="1:6">
      <c r="A1032" t="s">
        <v>108</v>
      </c>
      <c r="B1032" t="s">
        <v>1664</v>
      </c>
      <c r="C1032" t="s">
        <v>1665</v>
      </c>
      <c r="D1032" t="s">
        <v>1666</v>
      </c>
      <c r="E1032" t="s">
        <v>1667</v>
      </c>
      <c r="F1032" t="s">
        <v>1771</v>
      </c>
    </row>
    <row r="1033" spans="1:6">
      <c r="A1033" t="s">
        <v>108</v>
      </c>
      <c r="B1033" t="s">
        <v>3430</v>
      </c>
      <c r="C1033" t="s">
        <v>3431</v>
      </c>
      <c r="D1033" t="s">
        <v>3432</v>
      </c>
      <c r="E1033" t="s">
        <v>1604</v>
      </c>
      <c r="F1033" t="s">
        <v>1414</v>
      </c>
    </row>
    <row r="1034" spans="1:6">
      <c r="A1034" t="s">
        <v>108</v>
      </c>
      <c r="B1034" t="s">
        <v>3252</v>
      </c>
      <c r="C1034" t="s">
        <v>3253</v>
      </c>
      <c r="D1034" t="s">
        <v>3058</v>
      </c>
      <c r="E1034" t="s">
        <v>3254</v>
      </c>
      <c r="F1034" t="s">
        <v>1479</v>
      </c>
    </row>
    <row r="1035" spans="1:6">
      <c r="A1035" t="s">
        <v>108</v>
      </c>
      <c r="B1035" t="s">
        <v>3399</v>
      </c>
      <c r="C1035" t="s">
        <v>3400</v>
      </c>
      <c r="D1035" t="s">
        <v>3401</v>
      </c>
      <c r="E1035" t="s">
        <v>3402</v>
      </c>
      <c r="F1035" t="s">
        <v>1414</v>
      </c>
    </row>
    <row r="1036" spans="1:6">
      <c r="A1036" t="s">
        <v>108</v>
      </c>
      <c r="B1036" t="s">
        <v>2855</v>
      </c>
      <c r="C1036" t="s">
        <v>2856</v>
      </c>
      <c r="D1036" t="s">
        <v>1412</v>
      </c>
      <c r="E1036" t="s">
        <v>2857</v>
      </c>
      <c r="F1036" t="s">
        <v>1414</v>
      </c>
    </row>
    <row r="1037" spans="1:6">
      <c r="A1037" t="s">
        <v>108</v>
      </c>
      <c r="B1037" t="s">
        <v>2855</v>
      </c>
      <c r="C1037" t="s">
        <v>2856</v>
      </c>
      <c r="D1037" t="s">
        <v>1412</v>
      </c>
      <c r="E1037" t="s">
        <v>2857</v>
      </c>
      <c r="F1037" t="s">
        <v>1409</v>
      </c>
    </row>
    <row r="1038" spans="1:6">
      <c r="A1038" t="s">
        <v>108</v>
      </c>
      <c r="B1038" t="s">
        <v>3004</v>
      </c>
      <c r="C1038" t="s">
        <v>3005</v>
      </c>
      <c r="D1038" t="s">
        <v>1412</v>
      </c>
      <c r="E1038" t="s">
        <v>2216</v>
      </c>
      <c r="F1038" t="s">
        <v>1414</v>
      </c>
    </row>
    <row r="1039" spans="1:6">
      <c r="A1039" t="s">
        <v>108</v>
      </c>
      <c r="B1039" t="s">
        <v>3004</v>
      </c>
      <c r="C1039" t="s">
        <v>3005</v>
      </c>
      <c r="D1039" t="s">
        <v>1412</v>
      </c>
      <c r="E1039" t="s">
        <v>2216</v>
      </c>
      <c r="F1039" t="s">
        <v>1409</v>
      </c>
    </row>
    <row r="1040" spans="1:6">
      <c r="A1040" t="s">
        <v>108</v>
      </c>
      <c r="B1040" t="s">
        <v>1410</v>
      </c>
      <c r="C1040" t="s">
        <v>1411</v>
      </c>
      <c r="D1040" t="s">
        <v>1412</v>
      </c>
      <c r="E1040" t="s">
        <v>1413</v>
      </c>
      <c r="F1040" t="s">
        <v>1414</v>
      </c>
    </row>
    <row r="1041" spans="1:6">
      <c r="A1041" t="s">
        <v>108</v>
      </c>
      <c r="B1041" t="s">
        <v>1410</v>
      </c>
      <c r="C1041" t="s">
        <v>1411</v>
      </c>
      <c r="D1041" t="s">
        <v>1412</v>
      </c>
      <c r="E1041" t="s">
        <v>1413</v>
      </c>
      <c r="F1041" t="s">
        <v>1409</v>
      </c>
    </row>
    <row r="1042" spans="1:6">
      <c r="A1042" t="s">
        <v>108</v>
      </c>
      <c r="B1042" t="s">
        <v>2886</v>
      </c>
      <c r="C1042" t="s">
        <v>2887</v>
      </c>
      <c r="D1042" t="s">
        <v>1412</v>
      </c>
      <c r="E1042" t="s">
        <v>2120</v>
      </c>
      <c r="F1042" t="s">
        <v>1414</v>
      </c>
    </row>
    <row r="1043" spans="1:6">
      <c r="A1043" t="s">
        <v>108</v>
      </c>
      <c r="B1043" t="s">
        <v>2886</v>
      </c>
      <c r="C1043" t="s">
        <v>2887</v>
      </c>
      <c r="D1043" t="s">
        <v>1412</v>
      </c>
      <c r="E1043" t="s">
        <v>2120</v>
      </c>
      <c r="F1043" t="s">
        <v>1409</v>
      </c>
    </row>
    <row r="1044" spans="1:6">
      <c r="A1044" t="s">
        <v>108</v>
      </c>
      <c r="B1044" t="s">
        <v>2013</v>
      </c>
      <c r="C1044" t="s">
        <v>2014</v>
      </c>
      <c r="D1044" t="s">
        <v>1412</v>
      </c>
      <c r="E1044" t="s">
        <v>2015</v>
      </c>
      <c r="F1044" t="s">
        <v>1414</v>
      </c>
    </row>
    <row r="1045" spans="1:6">
      <c r="A1045" t="s">
        <v>108</v>
      </c>
      <c r="B1045" t="s">
        <v>2013</v>
      </c>
      <c r="C1045" t="s">
        <v>2014</v>
      </c>
      <c r="D1045" t="s">
        <v>1412</v>
      </c>
      <c r="E1045" t="s">
        <v>2015</v>
      </c>
      <c r="F1045" t="s">
        <v>1409</v>
      </c>
    </row>
    <row r="1046" spans="1:6">
      <c r="A1046" t="s">
        <v>108</v>
      </c>
      <c r="B1046" t="s">
        <v>1950</v>
      </c>
      <c r="C1046" t="s">
        <v>1951</v>
      </c>
      <c r="D1046" t="s">
        <v>1610</v>
      </c>
      <c r="E1046" t="s">
        <v>1635</v>
      </c>
      <c r="F1046" t="s">
        <v>1433</v>
      </c>
    </row>
    <row r="1047" spans="1:6">
      <c r="A1047" t="s">
        <v>108</v>
      </c>
      <c r="B1047" t="s">
        <v>1950</v>
      </c>
      <c r="C1047" t="s">
        <v>1951</v>
      </c>
      <c r="D1047" t="s">
        <v>1610</v>
      </c>
      <c r="E1047" t="s">
        <v>1635</v>
      </c>
      <c r="F1047" t="s">
        <v>1414</v>
      </c>
    </row>
    <row r="1048" spans="1:6">
      <c r="A1048" t="s">
        <v>108</v>
      </c>
      <c r="B1048" t="s">
        <v>3362</v>
      </c>
      <c r="C1048" t="s">
        <v>3363</v>
      </c>
      <c r="D1048" t="s">
        <v>1610</v>
      </c>
      <c r="E1048" t="s">
        <v>3364</v>
      </c>
      <c r="F1048" t="s">
        <v>1433</v>
      </c>
    </row>
    <row r="1049" spans="1:6">
      <c r="A1049" t="s">
        <v>108</v>
      </c>
      <c r="B1049" t="s">
        <v>3362</v>
      </c>
      <c r="C1049" t="s">
        <v>3363</v>
      </c>
      <c r="D1049" t="s">
        <v>1610</v>
      </c>
      <c r="E1049" t="s">
        <v>3364</v>
      </c>
      <c r="F1049" t="s">
        <v>1414</v>
      </c>
    </row>
    <row r="1050" spans="1:6">
      <c r="A1050" t="s">
        <v>108</v>
      </c>
      <c r="B1050" t="s">
        <v>1731</v>
      </c>
      <c r="C1050" t="s">
        <v>1732</v>
      </c>
      <c r="D1050" t="s">
        <v>1733</v>
      </c>
      <c r="E1050" t="s">
        <v>1734</v>
      </c>
      <c r="F1050" t="s">
        <v>1441</v>
      </c>
    </row>
    <row r="1051" spans="1:6">
      <c r="A1051" t="s">
        <v>108</v>
      </c>
      <c r="B1051" t="s">
        <v>1731</v>
      </c>
      <c r="C1051" t="s">
        <v>1732</v>
      </c>
      <c r="D1051" t="s">
        <v>1733</v>
      </c>
      <c r="E1051" t="s">
        <v>1734</v>
      </c>
      <c r="F1051" t="s">
        <v>1615</v>
      </c>
    </row>
    <row r="1052" spans="1:6">
      <c r="A1052" t="s">
        <v>108</v>
      </c>
      <c r="B1052" t="s">
        <v>3443</v>
      </c>
      <c r="C1052" t="s">
        <v>3444</v>
      </c>
      <c r="D1052" t="s">
        <v>1417</v>
      </c>
      <c r="E1052" t="s">
        <v>2651</v>
      </c>
      <c r="F1052" t="s">
        <v>1419</v>
      </c>
    </row>
    <row r="1053" spans="1:6">
      <c r="A1053" t="s">
        <v>108</v>
      </c>
      <c r="B1053" t="s">
        <v>3028</v>
      </c>
      <c r="C1053" t="s">
        <v>3029</v>
      </c>
      <c r="D1053" t="s">
        <v>3030</v>
      </c>
      <c r="E1053" t="s">
        <v>3031</v>
      </c>
      <c r="F1053" t="s">
        <v>1414</v>
      </c>
    </row>
    <row r="1054" spans="1:6">
      <c r="A1054" t="s">
        <v>108</v>
      </c>
      <c r="B1054" t="s">
        <v>2648</v>
      </c>
      <c r="C1054" t="s">
        <v>2649</v>
      </c>
      <c r="D1054" t="s">
        <v>2650</v>
      </c>
      <c r="E1054" t="s">
        <v>2651</v>
      </c>
      <c r="F1054" t="s">
        <v>1615</v>
      </c>
    </row>
    <row r="1055" spans="1:6">
      <c r="A1055" t="s">
        <v>108</v>
      </c>
      <c r="B1055" t="s">
        <v>2648</v>
      </c>
      <c r="C1055" t="s">
        <v>2649</v>
      </c>
      <c r="D1055" t="s">
        <v>2650</v>
      </c>
      <c r="E1055" t="s">
        <v>2651</v>
      </c>
      <c r="F1055" t="s">
        <v>1668</v>
      </c>
    </row>
    <row r="1056" spans="1:6">
      <c r="A1056" t="s">
        <v>108</v>
      </c>
      <c r="B1056" t="s">
        <v>2648</v>
      </c>
      <c r="C1056" t="s">
        <v>2649</v>
      </c>
      <c r="D1056" t="s">
        <v>2650</v>
      </c>
      <c r="E1056" t="s">
        <v>2651</v>
      </c>
      <c r="F1056" t="s">
        <v>1441</v>
      </c>
    </row>
    <row r="1057" spans="1:6">
      <c r="A1057" t="s">
        <v>108</v>
      </c>
      <c r="B1057" t="s">
        <v>2648</v>
      </c>
      <c r="C1057" t="s">
        <v>2649</v>
      </c>
      <c r="D1057" t="s">
        <v>2650</v>
      </c>
      <c r="E1057" t="s">
        <v>2651</v>
      </c>
      <c r="F1057" t="s">
        <v>1409</v>
      </c>
    </row>
    <row r="1058" spans="1:6">
      <c r="A1058" t="s">
        <v>108</v>
      </c>
      <c r="B1058" t="s">
        <v>2648</v>
      </c>
      <c r="C1058" t="s">
        <v>2649</v>
      </c>
      <c r="D1058" t="s">
        <v>2650</v>
      </c>
      <c r="E1058" t="s">
        <v>2651</v>
      </c>
      <c r="F1058" t="s">
        <v>1771</v>
      </c>
    </row>
    <row r="1059" spans="1:6">
      <c r="A1059" t="s">
        <v>108</v>
      </c>
      <c r="B1059" t="s">
        <v>2960</v>
      </c>
      <c r="C1059" t="s">
        <v>2961</v>
      </c>
      <c r="D1059" t="s">
        <v>2962</v>
      </c>
      <c r="E1059" t="s">
        <v>1795</v>
      </c>
      <c r="F1059" t="s">
        <v>1414</v>
      </c>
    </row>
    <row r="1060" spans="1:6">
      <c r="A1060" t="s">
        <v>108</v>
      </c>
      <c r="B1060" t="s">
        <v>2960</v>
      </c>
      <c r="C1060" t="s">
        <v>2961</v>
      </c>
      <c r="D1060" t="s">
        <v>2962</v>
      </c>
      <c r="E1060" t="s">
        <v>1795</v>
      </c>
      <c r="F1060" t="s">
        <v>1428</v>
      </c>
    </row>
    <row r="1061" spans="1:6">
      <c r="A1061" t="s">
        <v>108</v>
      </c>
      <c r="B1061" t="s">
        <v>2642</v>
      </c>
      <c r="C1061" t="s">
        <v>2643</v>
      </c>
      <c r="D1061" t="s">
        <v>2644</v>
      </c>
      <c r="E1061" t="s">
        <v>1650</v>
      </c>
      <c r="F1061" t="s">
        <v>1409</v>
      </c>
    </row>
    <row r="1062" spans="1:6">
      <c r="A1062" t="s">
        <v>108</v>
      </c>
      <c r="B1062" t="s">
        <v>2642</v>
      </c>
      <c r="C1062" t="s">
        <v>2643</v>
      </c>
      <c r="D1062" t="s">
        <v>2644</v>
      </c>
      <c r="E1062" t="s">
        <v>1650</v>
      </c>
      <c r="F1062" t="s">
        <v>1414</v>
      </c>
    </row>
    <row r="1063" spans="1:6">
      <c r="A1063" t="s">
        <v>108</v>
      </c>
      <c r="B1063" t="s">
        <v>3206</v>
      </c>
      <c r="C1063" t="s">
        <v>3207</v>
      </c>
      <c r="D1063" t="s">
        <v>3208</v>
      </c>
      <c r="E1063" t="s">
        <v>1914</v>
      </c>
      <c r="F1063" t="s">
        <v>1433</v>
      </c>
    </row>
    <row r="1064" spans="1:6">
      <c r="A1064" t="s">
        <v>108</v>
      </c>
      <c r="B1064" t="s">
        <v>1918</v>
      </c>
      <c r="C1064" t="s">
        <v>1919</v>
      </c>
      <c r="D1064" t="s">
        <v>1920</v>
      </c>
      <c r="E1064" t="s">
        <v>1914</v>
      </c>
      <c r="F1064" t="s">
        <v>1433</v>
      </c>
    </row>
    <row r="1065" spans="1:6">
      <c r="A1065" t="s">
        <v>108</v>
      </c>
      <c r="B1065" t="s">
        <v>1918</v>
      </c>
      <c r="C1065" t="s">
        <v>1919</v>
      </c>
      <c r="D1065" t="s">
        <v>1920</v>
      </c>
      <c r="E1065" t="s">
        <v>1914</v>
      </c>
      <c r="F1065" t="s">
        <v>1692</v>
      </c>
    </row>
    <row r="1066" spans="1:6">
      <c r="A1066" t="s">
        <v>108</v>
      </c>
      <c r="B1066" t="s">
        <v>2063</v>
      </c>
      <c r="C1066" t="s">
        <v>2064</v>
      </c>
      <c r="D1066" t="s">
        <v>2065</v>
      </c>
      <c r="E1066" t="s">
        <v>1650</v>
      </c>
      <c r="F1066" t="s">
        <v>1409</v>
      </c>
    </row>
    <row r="1067" spans="1:6">
      <c r="A1067" t="s">
        <v>108</v>
      </c>
      <c r="B1067" t="s">
        <v>2063</v>
      </c>
      <c r="C1067" t="s">
        <v>2064</v>
      </c>
      <c r="D1067" t="s">
        <v>2065</v>
      </c>
      <c r="E1067" t="s">
        <v>1650</v>
      </c>
      <c r="F1067" t="s">
        <v>1414</v>
      </c>
    </row>
    <row r="1068" spans="1:6">
      <c r="A1068" t="s">
        <v>108</v>
      </c>
      <c r="B1068" t="s">
        <v>3293</v>
      </c>
      <c r="C1068" t="s">
        <v>3294</v>
      </c>
      <c r="D1068" t="s">
        <v>3295</v>
      </c>
      <c r="E1068" t="s">
        <v>1650</v>
      </c>
      <c r="F1068" t="s">
        <v>1414</v>
      </c>
    </row>
    <row r="1069" spans="1:6">
      <c r="A1069" t="s">
        <v>108</v>
      </c>
      <c r="B1069" t="s">
        <v>2519</v>
      </c>
      <c r="C1069" t="s">
        <v>2520</v>
      </c>
      <c r="D1069" t="s">
        <v>2521</v>
      </c>
      <c r="E1069" t="s">
        <v>1901</v>
      </c>
      <c r="F1069" t="s">
        <v>1409</v>
      </c>
    </row>
    <row r="1070" spans="1:6">
      <c r="A1070" t="s">
        <v>108</v>
      </c>
      <c r="B1070" t="s">
        <v>2519</v>
      </c>
      <c r="C1070" t="s">
        <v>2520</v>
      </c>
      <c r="D1070" t="s">
        <v>2521</v>
      </c>
      <c r="E1070" t="s">
        <v>1901</v>
      </c>
      <c r="F1070" t="s">
        <v>1414</v>
      </c>
    </row>
    <row r="1071" spans="1:6">
      <c r="A1071" t="s">
        <v>108</v>
      </c>
      <c r="B1071" t="s">
        <v>2519</v>
      </c>
      <c r="C1071" t="s">
        <v>2520</v>
      </c>
      <c r="D1071" t="s">
        <v>2521</v>
      </c>
      <c r="E1071" t="s">
        <v>1901</v>
      </c>
      <c r="F1071" t="s">
        <v>1428</v>
      </c>
    </row>
    <row r="1072" spans="1:6">
      <c r="A1072" t="s">
        <v>108</v>
      </c>
      <c r="B1072" t="s">
        <v>2519</v>
      </c>
      <c r="C1072" t="s">
        <v>2520</v>
      </c>
      <c r="D1072" t="s">
        <v>2521</v>
      </c>
      <c r="E1072" t="s">
        <v>1901</v>
      </c>
      <c r="F1072" t="s">
        <v>1433</v>
      </c>
    </row>
    <row r="1073" spans="1:6">
      <c r="A1073" t="s">
        <v>108</v>
      </c>
      <c r="B1073" t="s">
        <v>1639</v>
      </c>
      <c r="C1073" t="s">
        <v>1640</v>
      </c>
      <c r="D1073" t="s">
        <v>1641</v>
      </c>
      <c r="E1073" t="s">
        <v>1642</v>
      </c>
      <c r="F1073" t="s">
        <v>1433</v>
      </c>
    </row>
    <row r="1074" spans="1:6">
      <c r="A1074" t="s">
        <v>108</v>
      </c>
      <c r="B1074" t="s">
        <v>1639</v>
      </c>
      <c r="C1074" t="s">
        <v>1640</v>
      </c>
      <c r="D1074" t="s">
        <v>1641</v>
      </c>
      <c r="E1074" t="s">
        <v>1642</v>
      </c>
      <c r="F1074" t="s">
        <v>1573</v>
      </c>
    </row>
    <row r="1075" spans="1:6">
      <c r="A1075" t="s">
        <v>108</v>
      </c>
      <c r="B1075" t="s">
        <v>1639</v>
      </c>
      <c r="C1075" t="s">
        <v>1640</v>
      </c>
      <c r="D1075" t="s">
        <v>1641</v>
      </c>
      <c r="E1075" t="s">
        <v>1642</v>
      </c>
      <c r="F1075" t="s">
        <v>1414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modfrmSecretCode">
    <tabColor rgb="FFFFCC99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mod_00">
    <tabColor rgb="FFFFCC99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Instruction"/>
  <dimension ref="A1:AC108"/>
  <sheetViews>
    <sheetView showGridLines="0" zoomScaleNormal="100" workbookViewId="0"/>
  </sheetViews>
  <sheetFormatPr defaultRowHeight="14.25"/>
  <cols>
    <col min="1" max="1" width="3.28515625" style="59" customWidth="1"/>
    <col min="2" max="2" width="8.7109375" style="59" customWidth="1"/>
    <col min="3" max="3" width="22.28515625" style="59" customWidth="1"/>
    <col min="4" max="4" width="4.28515625" style="59" customWidth="1"/>
    <col min="5" max="6" width="4.42578125" style="59" customWidth="1"/>
    <col min="7" max="7" width="4.5703125" style="59" customWidth="1"/>
    <col min="8" max="24" width="4.42578125" style="59" customWidth="1"/>
    <col min="25" max="25" width="4.42578125" style="60" customWidth="1"/>
    <col min="26" max="26" width="9.140625" style="59"/>
    <col min="27" max="27" width="9.140625" style="61"/>
    <col min="28" max="16384" width="9.140625" style="59"/>
  </cols>
  <sheetData>
    <row r="1" spans="1:29" ht="5.0999999999999996" customHeight="1">
      <c r="A1" s="58"/>
      <c r="AA1" s="61" t="s">
        <v>863</v>
      </c>
    </row>
    <row r="2" spans="1:29" ht="16.5" customHeight="1">
      <c r="B2" s="256" t="str">
        <f>"Код шаблона: " &amp; GetCode()</f>
        <v>Код шаблона: PROG.ESB.FACT.3.23</v>
      </c>
      <c r="C2" s="256"/>
      <c r="D2" s="256"/>
      <c r="E2" s="256"/>
      <c r="F2" s="256"/>
      <c r="G2" s="256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3"/>
      <c r="W2" s="62"/>
      <c r="X2" s="62"/>
    </row>
    <row r="3" spans="1:29" ht="18" customHeight="1">
      <c r="B3" s="257" t="str">
        <f>"Версия " &amp; GetVersion()</f>
        <v>Версия 1.2</v>
      </c>
      <c r="C3" s="257"/>
      <c r="D3" s="64"/>
      <c r="E3" s="64"/>
      <c r="F3" s="64"/>
      <c r="G3" s="64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2"/>
      <c r="T3" s="62"/>
      <c r="U3" s="62"/>
      <c r="V3" s="63"/>
      <c r="W3" s="63"/>
      <c r="X3" s="63"/>
      <c r="Y3" s="63"/>
    </row>
    <row r="4" spans="1:29" ht="6" customHeight="1">
      <c r="B4" s="121"/>
      <c r="C4" s="66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</row>
    <row r="5" spans="1:29" ht="32.25" customHeight="1">
      <c r="A5" s="120"/>
      <c r="B5" s="258" t="str">
        <f>Титульный!C3</f>
        <v>Отчет о достижении значений целевых показателей программы 
энергосбережения и повышения энергоэффективности</v>
      </c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122"/>
      <c r="AB5" s="65"/>
      <c r="AC5" s="65"/>
    </row>
    <row r="6" spans="1:29" ht="9.75" customHeight="1">
      <c r="A6" s="66"/>
      <c r="B6" s="123"/>
      <c r="C6" s="124"/>
      <c r="D6" s="123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5"/>
      <c r="Z6" s="126"/>
    </row>
    <row r="7" spans="1:29" ht="15" customHeight="1">
      <c r="A7" s="66"/>
      <c r="B7" s="126"/>
      <c r="C7" s="68"/>
      <c r="D7" s="127"/>
      <c r="E7" s="249" t="s">
        <v>3556</v>
      </c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128"/>
      <c r="Z7" s="126"/>
    </row>
    <row r="8" spans="1:29" ht="15" customHeight="1">
      <c r="A8" s="66"/>
      <c r="B8" s="126"/>
      <c r="C8" s="68"/>
      <c r="D8" s="127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128"/>
      <c r="Z8" s="126"/>
    </row>
    <row r="9" spans="1:29" ht="15" customHeight="1">
      <c r="A9" s="66"/>
      <c r="B9" s="126"/>
      <c r="C9" s="68"/>
      <c r="D9" s="127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128"/>
      <c r="Z9" s="126"/>
    </row>
    <row r="10" spans="1:29" ht="10.5" customHeight="1">
      <c r="A10" s="66"/>
      <c r="B10" s="126"/>
      <c r="C10" s="68"/>
      <c r="D10" s="127"/>
      <c r="E10" s="249"/>
      <c r="F10" s="249"/>
      <c r="G10" s="249"/>
      <c r="H10" s="249"/>
      <c r="I10" s="249"/>
      <c r="J10" s="249"/>
      <c r="K10" s="249"/>
      <c r="L10" s="249"/>
      <c r="M10" s="249"/>
      <c r="N10" s="249"/>
      <c r="O10" s="249"/>
      <c r="P10" s="249"/>
      <c r="Q10" s="249"/>
      <c r="R10" s="249"/>
      <c r="S10" s="249"/>
      <c r="T10" s="249"/>
      <c r="U10" s="249"/>
      <c r="V10" s="249"/>
      <c r="W10" s="249"/>
      <c r="X10" s="249"/>
      <c r="Y10" s="128"/>
      <c r="Z10" s="126"/>
    </row>
    <row r="11" spans="1:29" ht="27" customHeight="1">
      <c r="A11" s="66"/>
      <c r="B11" s="126"/>
      <c r="C11" s="68"/>
      <c r="D11" s="127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  <c r="R11" s="249"/>
      <c r="S11" s="249"/>
      <c r="T11" s="249"/>
      <c r="U11" s="249"/>
      <c r="V11" s="249"/>
      <c r="W11" s="249"/>
      <c r="X11" s="249"/>
      <c r="Y11" s="128"/>
      <c r="Z11" s="126"/>
    </row>
    <row r="12" spans="1:29" ht="12" customHeight="1">
      <c r="A12" s="66"/>
      <c r="B12" s="126"/>
      <c r="C12" s="68"/>
      <c r="D12" s="127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49"/>
      <c r="W12" s="249"/>
      <c r="X12" s="249"/>
      <c r="Y12" s="128"/>
      <c r="Z12" s="126"/>
    </row>
    <row r="13" spans="1:29" ht="38.25" customHeight="1">
      <c r="A13" s="66"/>
      <c r="B13" s="126"/>
      <c r="C13" s="68"/>
      <c r="D13" s="127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49"/>
      <c r="Q13" s="249"/>
      <c r="R13" s="249"/>
      <c r="S13" s="249"/>
      <c r="T13" s="249"/>
      <c r="U13" s="249"/>
      <c r="V13" s="249"/>
      <c r="W13" s="249"/>
      <c r="X13" s="249"/>
      <c r="Y13" s="129"/>
      <c r="Z13" s="126"/>
    </row>
    <row r="14" spans="1:29" ht="15" customHeight="1">
      <c r="A14" s="66"/>
      <c r="B14" s="126"/>
      <c r="C14" s="68"/>
      <c r="D14" s="127"/>
      <c r="E14" s="249"/>
      <c r="F14" s="249"/>
      <c r="G14" s="249"/>
      <c r="H14" s="249"/>
      <c r="I14" s="249"/>
      <c r="J14" s="249"/>
      <c r="K14" s="249"/>
      <c r="L14" s="249"/>
      <c r="M14" s="249"/>
      <c r="N14" s="249"/>
      <c r="O14" s="249"/>
      <c r="P14" s="249"/>
      <c r="Q14" s="249"/>
      <c r="R14" s="249"/>
      <c r="S14" s="249"/>
      <c r="T14" s="249"/>
      <c r="U14" s="249"/>
      <c r="V14" s="249"/>
      <c r="W14" s="249"/>
      <c r="X14" s="249"/>
      <c r="Y14" s="128"/>
      <c r="Z14" s="126"/>
    </row>
    <row r="15" spans="1:29" ht="15">
      <c r="A15" s="66"/>
      <c r="B15" s="126"/>
      <c r="C15" s="68"/>
      <c r="D15" s="127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128"/>
      <c r="Z15" s="126"/>
    </row>
    <row r="16" spans="1:29" ht="15">
      <c r="A16" s="66"/>
      <c r="B16" s="126"/>
      <c r="C16" s="68"/>
      <c r="D16" s="127"/>
      <c r="E16" s="249"/>
      <c r="F16" s="249"/>
      <c r="G16" s="249"/>
      <c r="H16" s="249"/>
      <c r="I16" s="249"/>
      <c r="J16" s="249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  <c r="W16" s="249"/>
      <c r="X16" s="249"/>
      <c r="Y16" s="128"/>
      <c r="Z16" s="126"/>
    </row>
    <row r="17" spans="1:26" ht="15" customHeight="1">
      <c r="A17" s="66"/>
      <c r="B17" s="126"/>
      <c r="C17" s="68"/>
      <c r="D17" s="127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128"/>
      <c r="Z17" s="126"/>
    </row>
    <row r="18" spans="1:26" ht="15">
      <c r="A18" s="66"/>
      <c r="B18" s="126"/>
      <c r="C18" s="68"/>
      <c r="D18" s="127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49"/>
      <c r="W18" s="249"/>
      <c r="X18" s="249"/>
      <c r="Y18" s="128"/>
      <c r="Z18" s="126"/>
    </row>
    <row r="19" spans="1:26" ht="59.25" customHeight="1">
      <c r="A19" s="66"/>
      <c r="B19" s="126"/>
      <c r="C19" s="68"/>
      <c r="D19" s="130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128"/>
      <c r="Z19" s="126"/>
    </row>
    <row r="20" spans="1:26" ht="15" hidden="1">
      <c r="A20" s="66"/>
      <c r="B20" s="126"/>
      <c r="C20" s="68"/>
      <c r="D20" s="130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128"/>
      <c r="Z20" s="126"/>
    </row>
    <row r="21" spans="1:26" ht="14.25" hidden="1" customHeight="1">
      <c r="A21" s="66"/>
      <c r="B21" s="126"/>
      <c r="C21" s="68"/>
      <c r="D21" s="127"/>
      <c r="E21" s="132" t="s">
        <v>864</v>
      </c>
      <c r="F21" s="250" t="s">
        <v>865</v>
      </c>
      <c r="G21" s="251"/>
      <c r="H21" s="251"/>
      <c r="I21" s="251"/>
      <c r="J21" s="251"/>
      <c r="K21" s="251"/>
      <c r="L21" s="251"/>
      <c r="M21" s="251"/>
      <c r="N21" s="69"/>
      <c r="O21" s="133" t="s">
        <v>864</v>
      </c>
      <c r="P21" s="252" t="s">
        <v>1272</v>
      </c>
      <c r="Q21" s="253"/>
      <c r="R21" s="253"/>
      <c r="S21" s="253"/>
      <c r="T21" s="253"/>
      <c r="U21" s="253"/>
      <c r="V21" s="253"/>
      <c r="W21" s="253"/>
      <c r="X21" s="253"/>
      <c r="Y21" s="128"/>
      <c r="Z21" s="126"/>
    </row>
    <row r="22" spans="1:26" ht="14.25" hidden="1" customHeight="1">
      <c r="A22" s="66"/>
      <c r="B22" s="126"/>
      <c r="C22" s="68"/>
      <c r="D22" s="127"/>
      <c r="E22" s="134" t="s">
        <v>864</v>
      </c>
      <c r="F22" s="250" t="s">
        <v>866</v>
      </c>
      <c r="G22" s="251"/>
      <c r="H22" s="251"/>
      <c r="I22" s="251"/>
      <c r="J22" s="251"/>
      <c r="K22" s="251"/>
      <c r="L22" s="251"/>
      <c r="M22" s="251"/>
      <c r="N22" s="69"/>
      <c r="O22" s="135" t="s">
        <v>864</v>
      </c>
      <c r="P22" s="252" t="s">
        <v>867</v>
      </c>
      <c r="Q22" s="253"/>
      <c r="R22" s="253"/>
      <c r="S22" s="253"/>
      <c r="T22" s="253"/>
      <c r="U22" s="253"/>
      <c r="V22" s="253"/>
      <c r="W22" s="253"/>
      <c r="X22" s="253"/>
      <c r="Y22" s="128"/>
      <c r="Z22" s="126"/>
    </row>
    <row r="23" spans="1:26" ht="27" hidden="1" customHeight="1">
      <c r="A23" s="66"/>
      <c r="B23" s="126"/>
      <c r="C23" s="68"/>
      <c r="D23" s="127"/>
      <c r="E23" s="124"/>
      <c r="F23" s="67"/>
      <c r="G23" s="67"/>
      <c r="H23" s="67"/>
      <c r="I23" s="67"/>
      <c r="J23" s="67"/>
      <c r="K23" s="67"/>
      <c r="L23" s="67"/>
      <c r="M23" s="67"/>
      <c r="N23" s="67"/>
      <c r="O23" s="124"/>
      <c r="P23" s="67"/>
      <c r="Q23" s="67"/>
      <c r="R23" s="67"/>
      <c r="S23" s="67"/>
      <c r="T23" s="67"/>
      <c r="U23" s="67"/>
      <c r="V23" s="67"/>
      <c r="W23" s="67"/>
      <c r="X23" s="67"/>
      <c r="Y23" s="128"/>
      <c r="Z23" s="126"/>
    </row>
    <row r="24" spans="1:26" ht="10.5" hidden="1" customHeight="1">
      <c r="A24" s="66"/>
      <c r="B24" s="126"/>
      <c r="C24" s="68"/>
      <c r="D24" s="12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128"/>
      <c r="Z24" s="126"/>
    </row>
    <row r="25" spans="1:26" ht="27" hidden="1" customHeight="1">
      <c r="A25" s="66"/>
      <c r="B25" s="126"/>
      <c r="C25" s="68"/>
      <c r="D25" s="12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128"/>
      <c r="Z25" s="126"/>
    </row>
    <row r="26" spans="1:26" ht="12" hidden="1" customHeight="1">
      <c r="A26" s="66"/>
      <c r="B26" s="126"/>
      <c r="C26" s="68"/>
      <c r="D26" s="12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128"/>
      <c r="Z26" s="126"/>
    </row>
    <row r="27" spans="1:26" ht="38.25" hidden="1" customHeight="1">
      <c r="A27" s="66"/>
      <c r="B27" s="126"/>
      <c r="C27" s="68"/>
      <c r="D27" s="12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128"/>
      <c r="Z27" s="126"/>
    </row>
    <row r="28" spans="1:26" ht="15" hidden="1">
      <c r="A28" s="66"/>
      <c r="B28" s="126"/>
      <c r="C28" s="68"/>
      <c r="D28" s="12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128"/>
      <c r="Z28" s="126"/>
    </row>
    <row r="29" spans="1:26" ht="15" hidden="1">
      <c r="A29" s="66"/>
      <c r="B29" s="126"/>
      <c r="C29" s="68"/>
      <c r="D29" s="12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128"/>
      <c r="Z29" s="126"/>
    </row>
    <row r="30" spans="1:26" ht="15" hidden="1">
      <c r="A30" s="66"/>
      <c r="B30" s="126"/>
      <c r="C30" s="68"/>
      <c r="D30" s="12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128"/>
      <c r="Z30" s="126"/>
    </row>
    <row r="31" spans="1:26" ht="15" hidden="1">
      <c r="A31" s="66"/>
      <c r="B31" s="126"/>
      <c r="C31" s="68"/>
      <c r="D31" s="12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128"/>
      <c r="Z31" s="126"/>
    </row>
    <row r="32" spans="1:26" ht="15" hidden="1">
      <c r="A32" s="66"/>
      <c r="B32" s="126"/>
      <c r="C32" s="68"/>
      <c r="D32" s="12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128"/>
      <c r="Z32" s="126"/>
    </row>
    <row r="33" spans="1:26" ht="18.75" hidden="1" customHeight="1">
      <c r="A33" s="66"/>
      <c r="B33" s="126"/>
      <c r="C33" s="68"/>
      <c r="D33" s="130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128"/>
      <c r="Z33" s="126"/>
    </row>
    <row r="34" spans="1:26" ht="15" hidden="1">
      <c r="A34" s="66"/>
      <c r="B34" s="126"/>
      <c r="C34" s="68"/>
      <c r="D34" s="130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128"/>
      <c r="Z34" s="126"/>
    </row>
    <row r="35" spans="1:26" ht="24" hidden="1" customHeight="1">
      <c r="A35" s="66"/>
      <c r="B35" s="126"/>
      <c r="C35" s="68"/>
      <c r="D35" s="127"/>
      <c r="E35" s="254" t="s">
        <v>868</v>
      </c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128"/>
      <c r="Z35" s="126"/>
    </row>
    <row r="36" spans="1:26" ht="38.25" hidden="1" customHeight="1">
      <c r="A36" s="66"/>
      <c r="B36" s="126"/>
      <c r="C36" s="68"/>
      <c r="D36" s="127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128"/>
      <c r="Z36" s="126"/>
    </row>
    <row r="37" spans="1:26" ht="9.75" hidden="1" customHeight="1">
      <c r="A37" s="66"/>
      <c r="B37" s="126"/>
      <c r="C37" s="68"/>
      <c r="D37" s="127"/>
      <c r="E37" s="254"/>
      <c r="F37" s="254"/>
      <c r="G37" s="254"/>
      <c r="H37" s="254"/>
      <c r="I37" s="254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128"/>
      <c r="Z37" s="126"/>
    </row>
    <row r="38" spans="1:26" ht="51" hidden="1" customHeight="1">
      <c r="A38" s="66"/>
      <c r="B38" s="126"/>
      <c r="C38" s="68"/>
      <c r="D38" s="127"/>
      <c r="E38" s="254"/>
      <c r="F38" s="254"/>
      <c r="G38" s="254"/>
      <c r="H38" s="254"/>
      <c r="I38" s="254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128"/>
      <c r="Z38" s="126"/>
    </row>
    <row r="39" spans="1:26" ht="15" hidden="1" customHeight="1">
      <c r="A39" s="66"/>
      <c r="B39" s="126"/>
      <c r="C39" s="68"/>
      <c r="D39" s="127"/>
      <c r="E39" s="254"/>
      <c r="F39" s="254"/>
      <c r="G39" s="254"/>
      <c r="H39" s="254"/>
      <c r="I39" s="254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128"/>
      <c r="Z39" s="126"/>
    </row>
    <row r="40" spans="1:26" ht="12" hidden="1" customHeight="1">
      <c r="A40" s="66"/>
      <c r="B40" s="126"/>
      <c r="C40" s="68"/>
      <c r="D40" s="127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128"/>
      <c r="Z40" s="126"/>
    </row>
    <row r="41" spans="1:26" ht="38.25" hidden="1" customHeight="1">
      <c r="A41" s="66"/>
      <c r="B41" s="126"/>
      <c r="C41" s="68"/>
      <c r="D41" s="127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128"/>
      <c r="Z41" s="126"/>
    </row>
    <row r="42" spans="1:26" ht="15" hidden="1">
      <c r="A42" s="66"/>
      <c r="B42" s="126"/>
      <c r="C42" s="68"/>
      <c r="D42" s="127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128"/>
      <c r="Z42" s="126"/>
    </row>
    <row r="43" spans="1:26" ht="15" hidden="1">
      <c r="A43" s="66"/>
      <c r="B43" s="126"/>
      <c r="C43" s="68"/>
      <c r="D43" s="127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128"/>
      <c r="Z43" s="126"/>
    </row>
    <row r="44" spans="1:26" ht="33.75" hidden="1" customHeight="1">
      <c r="A44" s="66"/>
      <c r="B44" s="126"/>
      <c r="C44" s="68"/>
      <c r="D44" s="130"/>
      <c r="E44" s="254"/>
      <c r="F44" s="254"/>
      <c r="G44" s="254"/>
      <c r="H44" s="254"/>
      <c r="I44" s="254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128"/>
      <c r="Z44" s="126"/>
    </row>
    <row r="45" spans="1:26" ht="15" hidden="1">
      <c r="A45" s="66"/>
      <c r="B45" s="126"/>
      <c r="C45" s="68"/>
      <c r="D45" s="130"/>
      <c r="E45" s="254"/>
      <c r="F45" s="254"/>
      <c r="G45" s="254"/>
      <c r="H45" s="254"/>
      <c r="I45" s="254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128"/>
      <c r="Z45" s="126"/>
    </row>
    <row r="46" spans="1:26" ht="24" hidden="1" customHeight="1">
      <c r="A46" s="66"/>
      <c r="B46" s="126"/>
      <c r="C46" s="68"/>
      <c r="D46" s="127"/>
      <c r="E46" s="249" t="s">
        <v>869</v>
      </c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49"/>
      <c r="R46" s="249"/>
      <c r="S46" s="249"/>
      <c r="T46" s="249"/>
      <c r="U46" s="249"/>
      <c r="V46" s="249"/>
      <c r="W46" s="249"/>
      <c r="X46" s="249"/>
      <c r="Y46" s="128"/>
      <c r="Z46" s="126"/>
    </row>
    <row r="47" spans="1:26" ht="37.5" hidden="1" customHeight="1">
      <c r="A47" s="66"/>
      <c r="B47" s="126"/>
      <c r="C47" s="68"/>
      <c r="D47" s="127"/>
      <c r="E47" s="249"/>
      <c r="F47" s="249"/>
      <c r="G47" s="249"/>
      <c r="H47" s="249"/>
      <c r="I47" s="249"/>
      <c r="J47" s="249"/>
      <c r="K47" s="249"/>
      <c r="L47" s="249"/>
      <c r="M47" s="249"/>
      <c r="N47" s="249"/>
      <c r="O47" s="249"/>
      <c r="P47" s="249"/>
      <c r="Q47" s="249"/>
      <c r="R47" s="249"/>
      <c r="S47" s="249"/>
      <c r="T47" s="249"/>
      <c r="U47" s="249"/>
      <c r="V47" s="249"/>
      <c r="W47" s="249"/>
      <c r="X47" s="249"/>
      <c r="Y47" s="128"/>
      <c r="Z47" s="126"/>
    </row>
    <row r="48" spans="1:26" ht="24" hidden="1" customHeight="1">
      <c r="A48" s="66"/>
      <c r="B48" s="126"/>
      <c r="C48" s="68"/>
      <c r="D48" s="127"/>
      <c r="E48" s="249"/>
      <c r="F48" s="249"/>
      <c r="G48" s="249"/>
      <c r="H48" s="249"/>
      <c r="I48" s="249"/>
      <c r="J48" s="249"/>
      <c r="K48" s="249"/>
      <c r="L48" s="249"/>
      <c r="M48" s="249"/>
      <c r="N48" s="249"/>
      <c r="O48" s="249"/>
      <c r="P48" s="249"/>
      <c r="Q48" s="249"/>
      <c r="R48" s="249"/>
      <c r="S48" s="249"/>
      <c r="T48" s="249"/>
      <c r="U48" s="249"/>
      <c r="V48" s="249"/>
      <c r="W48" s="249"/>
      <c r="X48" s="249"/>
      <c r="Y48" s="128"/>
      <c r="Z48" s="126"/>
    </row>
    <row r="49" spans="1:26" ht="51" hidden="1" customHeight="1">
      <c r="A49" s="66"/>
      <c r="B49" s="126"/>
      <c r="C49" s="68"/>
      <c r="D49" s="127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  <c r="P49" s="249"/>
      <c r="Q49" s="249"/>
      <c r="R49" s="249"/>
      <c r="S49" s="249"/>
      <c r="T49" s="249"/>
      <c r="U49" s="249"/>
      <c r="V49" s="249"/>
      <c r="W49" s="249"/>
      <c r="X49" s="249"/>
      <c r="Y49" s="128"/>
      <c r="Z49" s="126"/>
    </row>
    <row r="50" spans="1:26" ht="15" hidden="1">
      <c r="A50" s="66"/>
      <c r="B50" s="126"/>
      <c r="C50" s="68"/>
      <c r="D50" s="127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  <c r="P50" s="249"/>
      <c r="Q50" s="249"/>
      <c r="R50" s="249"/>
      <c r="S50" s="249"/>
      <c r="T50" s="249"/>
      <c r="U50" s="249"/>
      <c r="V50" s="249"/>
      <c r="W50" s="249"/>
      <c r="X50" s="249"/>
      <c r="Y50" s="128"/>
      <c r="Z50" s="126"/>
    </row>
    <row r="51" spans="1:26" ht="15" hidden="1">
      <c r="A51" s="66"/>
      <c r="B51" s="126"/>
      <c r="C51" s="68"/>
      <c r="D51" s="127"/>
      <c r="E51" s="249"/>
      <c r="F51" s="249"/>
      <c r="G51" s="249"/>
      <c r="H51" s="249"/>
      <c r="I51" s="249"/>
      <c r="J51" s="249"/>
      <c r="K51" s="249"/>
      <c r="L51" s="249"/>
      <c r="M51" s="249"/>
      <c r="N51" s="249"/>
      <c r="O51" s="249"/>
      <c r="P51" s="249"/>
      <c r="Q51" s="249"/>
      <c r="R51" s="249"/>
      <c r="S51" s="249"/>
      <c r="T51" s="249"/>
      <c r="U51" s="249"/>
      <c r="V51" s="249"/>
      <c r="W51" s="249"/>
      <c r="X51" s="249"/>
      <c r="Y51" s="128"/>
      <c r="Z51" s="126"/>
    </row>
    <row r="52" spans="1:26" ht="15" hidden="1">
      <c r="A52" s="66"/>
      <c r="B52" s="126"/>
      <c r="C52" s="68"/>
      <c r="D52" s="127"/>
      <c r="E52" s="249"/>
      <c r="F52" s="249"/>
      <c r="G52" s="249"/>
      <c r="H52" s="249"/>
      <c r="I52" s="249"/>
      <c r="J52" s="249"/>
      <c r="K52" s="249"/>
      <c r="L52" s="249"/>
      <c r="M52" s="249"/>
      <c r="N52" s="249"/>
      <c r="O52" s="249"/>
      <c r="P52" s="249"/>
      <c r="Q52" s="249"/>
      <c r="R52" s="249"/>
      <c r="S52" s="249"/>
      <c r="T52" s="249"/>
      <c r="U52" s="249"/>
      <c r="V52" s="249"/>
      <c r="W52" s="249"/>
      <c r="X52" s="249"/>
      <c r="Y52" s="128"/>
      <c r="Z52" s="126"/>
    </row>
    <row r="53" spans="1:26" ht="15" hidden="1">
      <c r="A53" s="66"/>
      <c r="B53" s="126"/>
      <c r="C53" s="68"/>
      <c r="D53" s="127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49"/>
      <c r="Q53" s="249"/>
      <c r="R53" s="249"/>
      <c r="S53" s="249"/>
      <c r="T53" s="249"/>
      <c r="U53" s="249"/>
      <c r="V53" s="249"/>
      <c r="W53" s="249"/>
      <c r="X53" s="249"/>
      <c r="Y53" s="128"/>
      <c r="Z53" s="126"/>
    </row>
    <row r="54" spans="1:26" ht="15" hidden="1">
      <c r="A54" s="66"/>
      <c r="B54" s="126"/>
      <c r="C54" s="68"/>
      <c r="D54" s="127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  <c r="P54" s="249"/>
      <c r="Q54" s="249"/>
      <c r="R54" s="249"/>
      <c r="S54" s="249"/>
      <c r="T54" s="249"/>
      <c r="U54" s="249"/>
      <c r="V54" s="249"/>
      <c r="W54" s="249"/>
      <c r="X54" s="249"/>
      <c r="Y54" s="128"/>
      <c r="Z54" s="126"/>
    </row>
    <row r="55" spans="1:26" ht="15" hidden="1">
      <c r="A55" s="66"/>
      <c r="B55" s="126"/>
      <c r="C55" s="68"/>
      <c r="D55" s="127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249"/>
      <c r="P55" s="249"/>
      <c r="Q55" s="249"/>
      <c r="R55" s="249"/>
      <c r="S55" s="249"/>
      <c r="T55" s="249"/>
      <c r="U55" s="249"/>
      <c r="V55" s="249"/>
      <c r="W55" s="249"/>
      <c r="X55" s="249"/>
      <c r="Y55" s="128"/>
      <c r="Z55" s="126"/>
    </row>
    <row r="56" spans="1:26" ht="25.5" hidden="1" customHeight="1">
      <c r="A56" s="66"/>
      <c r="B56" s="126"/>
      <c r="C56" s="68"/>
      <c r="D56" s="130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249"/>
      <c r="P56" s="249"/>
      <c r="Q56" s="249"/>
      <c r="R56" s="249"/>
      <c r="S56" s="249"/>
      <c r="T56" s="249"/>
      <c r="U56" s="249"/>
      <c r="V56" s="249"/>
      <c r="W56" s="249"/>
      <c r="X56" s="249"/>
      <c r="Y56" s="128"/>
      <c r="Z56" s="126"/>
    </row>
    <row r="57" spans="1:26" ht="15" hidden="1">
      <c r="A57" s="66"/>
      <c r="B57" s="126"/>
      <c r="C57" s="68"/>
      <c r="D57" s="130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249"/>
      <c r="P57" s="249"/>
      <c r="Q57" s="249"/>
      <c r="R57" s="249"/>
      <c r="S57" s="249"/>
      <c r="T57" s="249"/>
      <c r="U57" s="249"/>
      <c r="V57" s="249"/>
      <c r="W57" s="249"/>
      <c r="X57" s="249"/>
      <c r="Y57" s="128"/>
      <c r="Z57" s="126"/>
    </row>
    <row r="58" spans="1:26" ht="15" hidden="1" customHeight="1">
      <c r="A58" s="66"/>
      <c r="B58" s="126"/>
      <c r="C58" s="68"/>
      <c r="D58" s="127"/>
      <c r="E58" s="261" t="s">
        <v>870</v>
      </c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128"/>
      <c r="Z58" s="126"/>
    </row>
    <row r="59" spans="1:26" ht="15" hidden="1" customHeight="1">
      <c r="A59" s="66"/>
      <c r="B59" s="126"/>
      <c r="C59" s="68"/>
      <c r="D59" s="127"/>
      <c r="E59" s="262" t="s">
        <v>871</v>
      </c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  <c r="Y59" s="128"/>
      <c r="Z59" s="126"/>
    </row>
    <row r="60" spans="1:26" ht="15" hidden="1" customHeight="1">
      <c r="A60" s="66"/>
      <c r="B60" s="126"/>
      <c r="C60" s="68"/>
      <c r="D60" s="127"/>
      <c r="E60" s="70"/>
      <c r="F60" s="71"/>
      <c r="G60" s="72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128"/>
      <c r="Z60" s="126"/>
    </row>
    <row r="61" spans="1:26" ht="15" hidden="1" customHeight="1">
      <c r="A61" s="66"/>
      <c r="B61" s="126"/>
      <c r="C61" s="68"/>
      <c r="D61" s="127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128"/>
      <c r="Z61" s="126"/>
    </row>
    <row r="62" spans="1:26" ht="27.75" hidden="1" customHeight="1">
      <c r="A62" s="66"/>
      <c r="B62" s="126"/>
      <c r="C62" s="68"/>
      <c r="D62" s="127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128"/>
      <c r="Z62" s="126"/>
    </row>
    <row r="63" spans="1:26" ht="15" hidden="1">
      <c r="A63" s="66"/>
      <c r="B63" s="126"/>
      <c r="C63" s="68"/>
      <c r="D63" s="127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128"/>
      <c r="Z63" s="126"/>
    </row>
    <row r="64" spans="1:26" ht="15" hidden="1">
      <c r="A64" s="66"/>
      <c r="B64" s="126"/>
      <c r="C64" s="68"/>
      <c r="D64" s="12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128"/>
      <c r="Z64" s="126"/>
    </row>
    <row r="65" spans="1:26" ht="15" hidden="1">
      <c r="A65" s="66"/>
      <c r="B65" s="126"/>
      <c r="C65" s="68"/>
      <c r="D65" s="12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128"/>
      <c r="Z65" s="126"/>
    </row>
    <row r="66" spans="1:26" ht="15" hidden="1">
      <c r="A66" s="66"/>
      <c r="B66" s="126"/>
      <c r="C66" s="68"/>
      <c r="D66" s="12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128"/>
      <c r="Z66" s="126"/>
    </row>
    <row r="67" spans="1:26" ht="15" hidden="1">
      <c r="A67" s="66"/>
      <c r="B67" s="126"/>
      <c r="C67" s="68"/>
      <c r="D67" s="12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128"/>
      <c r="Z67" s="126"/>
    </row>
    <row r="68" spans="1:26" ht="89.25" hidden="1" customHeight="1">
      <c r="A68" s="66"/>
      <c r="B68" s="126"/>
      <c r="C68" s="68"/>
      <c r="D68" s="130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128"/>
      <c r="Z68" s="126"/>
    </row>
    <row r="69" spans="1:26" ht="15" hidden="1">
      <c r="A69" s="66"/>
      <c r="B69" s="126"/>
      <c r="C69" s="68"/>
      <c r="D69" s="130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128"/>
      <c r="Z69" s="126"/>
    </row>
    <row r="70" spans="1:26" ht="26.25" hidden="1" customHeight="1">
      <c r="A70" s="66"/>
      <c r="B70" s="126"/>
      <c r="C70" s="68"/>
      <c r="D70" s="127"/>
      <c r="E70" s="263" t="s">
        <v>872</v>
      </c>
      <c r="F70" s="263"/>
      <c r="G70" s="263"/>
      <c r="H70" s="263"/>
      <c r="I70" s="263"/>
      <c r="J70" s="263"/>
      <c r="K70" s="263"/>
      <c r="L70" s="263"/>
      <c r="M70" s="263"/>
      <c r="N70" s="263"/>
      <c r="O70" s="263"/>
      <c r="P70" s="263"/>
      <c r="Q70" s="263"/>
      <c r="R70" s="263"/>
      <c r="S70" s="75"/>
      <c r="T70" s="75"/>
      <c r="U70" s="75"/>
      <c r="V70" s="75"/>
      <c r="W70" s="75"/>
      <c r="X70" s="75"/>
      <c r="Y70" s="128"/>
      <c r="Z70" s="126"/>
    </row>
    <row r="71" spans="1:26" ht="29.25" hidden="1" customHeight="1">
      <c r="A71" s="66"/>
      <c r="B71" s="126"/>
      <c r="C71" s="68"/>
      <c r="D71" s="127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128"/>
      <c r="Z71" s="126"/>
    </row>
    <row r="72" spans="1:26" ht="27" hidden="1" customHeight="1">
      <c r="A72" s="66"/>
      <c r="B72" s="126"/>
      <c r="C72" s="68"/>
      <c r="D72" s="127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128"/>
      <c r="Z72" s="126"/>
    </row>
    <row r="73" spans="1:26" ht="38.25" hidden="1" customHeight="1">
      <c r="A73" s="66"/>
      <c r="B73" s="126"/>
      <c r="C73" s="68"/>
      <c r="D73" s="127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128"/>
      <c r="Z73" s="126"/>
    </row>
    <row r="74" spans="1:26" ht="15" hidden="1">
      <c r="A74" s="66"/>
      <c r="B74" s="126"/>
      <c r="C74" s="68"/>
      <c r="D74" s="127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128"/>
      <c r="Z74" s="126"/>
    </row>
    <row r="75" spans="1:26" ht="131.25" hidden="1" customHeight="1">
      <c r="A75" s="66"/>
      <c r="B75" s="126"/>
      <c r="C75" s="68"/>
      <c r="D75" s="127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128"/>
      <c r="Z75" s="126"/>
    </row>
    <row r="76" spans="1:26" ht="15" hidden="1">
      <c r="A76" s="66"/>
      <c r="B76" s="126"/>
      <c r="C76" s="68"/>
      <c r="D76" s="127"/>
      <c r="E76" s="264"/>
      <c r="F76" s="264"/>
      <c r="G76" s="264"/>
      <c r="H76" s="265"/>
      <c r="I76" s="265"/>
      <c r="J76" s="265"/>
      <c r="K76" s="265"/>
      <c r="L76" s="265"/>
      <c r="M76" s="265"/>
      <c r="N76" s="265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128"/>
      <c r="Z76" s="126"/>
    </row>
    <row r="77" spans="1:26" ht="15" hidden="1" customHeight="1">
      <c r="A77" s="66"/>
      <c r="B77" s="126"/>
      <c r="C77" s="68"/>
      <c r="D77" s="127"/>
      <c r="E77" s="264" t="s">
        <v>1369</v>
      </c>
      <c r="F77" s="264"/>
      <c r="G77" s="264"/>
      <c r="H77" s="264"/>
      <c r="I77" s="264"/>
      <c r="J77" s="264"/>
      <c r="K77" s="264"/>
      <c r="L77" s="264"/>
      <c r="M77" s="264"/>
      <c r="N77" s="264"/>
      <c r="O77" s="264"/>
      <c r="P77" s="264"/>
      <c r="Q77" s="264"/>
      <c r="R77" s="264"/>
      <c r="S77" s="264"/>
      <c r="T77" s="264"/>
      <c r="U77" s="264"/>
      <c r="V77" s="264"/>
      <c r="W77" s="264"/>
      <c r="X77" s="264"/>
      <c r="Y77" s="128"/>
      <c r="Z77" s="126"/>
    </row>
    <row r="78" spans="1:26" ht="15" hidden="1" customHeight="1">
      <c r="A78" s="66"/>
      <c r="B78" s="126"/>
      <c r="C78" s="68"/>
      <c r="D78" s="127"/>
      <c r="E78" s="264"/>
      <c r="F78" s="264"/>
      <c r="G78" s="264"/>
      <c r="H78" s="264"/>
      <c r="I78" s="264"/>
      <c r="J78" s="264"/>
      <c r="K78" s="264"/>
      <c r="L78" s="264"/>
      <c r="M78" s="264"/>
      <c r="N78" s="264"/>
      <c r="O78" s="264"/>
      <c r="P78" s="264"/>
      <c r="Q78" s="264"/>
      <c r="R78" s="264"/>
      <c r="S78" s="264"/>
      <c r="T78" s="264"/>
      <c r="U78" s="264"/>
      <c r="V78" s="264"/>
      <c r="W78" s="264"/>
      <c r="X78" s="264"/>
      <c r="Y78" s="128"/>
      <c r="Z78" s="126"/>
    </row>
    <row r="79" spans="1:26" ht="15" hidden="1" customHeight="1">
      <c r="A79" s="66"/>
      <c r="B79" s="126"/>
      <c r="C79" s="68"/>
      <c r="D79" s="127"/>
      <c r="E79" s="264"/>
      <c r="F79" s="264"/>
      <c r="G79" s="264"/>
      <c r="H79" s="264"/>
      <c r="I79" s="264"/>
      <c r="J79" s="264"/>
      <c r="K79" s="264"/>
      <c r="L79" s="264"/>
      <c r="M79" s="264"/>
      <c r="N79" s="264"/>
      <c r="O79" s="264"/>
      <c r="P79" s="264"/>
      <c r="Q79" s="264"/>
      <c r="R79" s="264"/>
      <c r="S79" s="264"/>
      <c r="T79" s="264"/>
      <c r="U79" s="264"/>
      <c r="V79" s="264"/>
      <c r="W79" s="264"/>
      <c r="X79" s="264"/>
      <c r="Y79" s="128"/>
      <c r="Z79" s="126"/>
    </row>
    <row r="80" spans="1:26" ht="15" hidden="1">
      <c r="A80" s="66"/>
      <c r="B80" s="126"/>
      <c r="C80" s="68"/>
      <c r="D80" s="127"/>
      <c r="E80" s="264"/>
      <c r="F80" s="264"/>
      <c r="G80" s="264"/>
      <c r="H80" s="264"/>
      <c r="I80" s="264"/>
      <c r="J80" s="264"/>
      <c r="K80" s="264"/>
      <c r="L80" s="264"/>
      <c r="M80" s="264"/>
      <c r="N80" s="264"/>
      <c r="O80" s="264"/>
      <c r="P80" s="264"/>
      <c r="Q80" s="264"/>
      <c r="R80" s="264"/>
      <c r="S80" s="264"/>
      <c r="T80" s="264"/>
      <c r="U80" s="264"/>
      <c r="V80" s="264"/>
      <c r="W80" s="264"/>
      <c r="X80" s="264"/>
      <c r="Y80" s="128"/>
      <c r="Z80" s="126"/>
    </row>
    <row r="81" spans="1:27" ht="15" hidden="1">
      <c r="A81" s="66"/>
      <c r="B81" s="126"/>
      <c r="C81" s="68"/>
      <c r="D81" s="127"/>
      <c r="E81" s="264"/>
      <c r="F81" s="264"/>
      <c r="G81" s="264"/>
      <c r="H81" s="264"/>
      <c r="I81" s="264"/>
      <c r="J81" s="264"/>
      <c r="K81" s="264"/>
      <c r="L81" s="264"/>
      <c r="M81" s="264"/>
      <c r="N81" s="264"/>
      <c r="O81" s="264"/>
      <c r="P81" s="264"/>
      <c r="Q81" s="264"/>
      <c r="R81" s="264"/>
      <c r="S81" s="264"/>
      <c r="T81" s="264"/>
      <c r="U81" s="264"/>
      <c r="V81" s="264"/>
      <c r="W81" s="264"/>
      <c r="X81" s="264"/>
      <c r="Y81" s="128"/>
      <c r="Z81" s="126"/>
    </row>
    <row r="82" spans="1:27" ht="15" hidden="1">
      <c r="A82" s="66"/>
      <c r="B82" s="126"/>
      <c r="C82" s="68"/>
      <c r="D82" s="127"/>
      <c r="E82" s="264"/>
      <c r="F82" s="264"/>
      <c r="G82" s="264"/>
      <c r="H82" s="264"/>
      <c r="I82" s="264"/>
      <c r="J82" s="264"/>
      <c r="K82" s="264"/>
      <c r="L82" s="264"/>
      <c r="M82" s="264"/>
      <c r="N82" s="264"/>
      <c r="O82" s="264"/>
      <c r="P82" s="264"/>
      <c r="Q82" s="264"/>
      <c r="R82" s="264"/>
      <c r="S82" s="264"/>
      <c r="T82" s="264"/>
      <c r="U82" s="264"/>
      <c r="V82" s="264"/>
      <c r="W82" s="264"/>
      <c r="X82" s="264"/>
      <c r="Y82" s="128"/>
      <c r="Z82" s="126"/>
    </row>
    <row r="83" spans="1:27" ht="15" hidden="1">
      <c r="A83" s="66"/>
      <c r="B83" s="126"/>
      <c r="C83" s="68"/>
      <c r="D83" s="127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28"/>
      <c r="Z83" s="126"/>
    </row>
    <row r="84" spans="1:27" ht="15" hidden="1">
      <c r="A84" s="66"/>
      <c r="B84" s="126"/>
      <c r="C84" s="68"/>
      <c r="D84" s="127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28"/>
      <c r="Z84" s="126"/>
    </row>
    <row r="85" spans="1:27" ht="15" hidden="1" customHeight="1">
      <c r="A85" s="66"/>
      <c r="B85" s="126"/>
      <c r="C85" s="68"/>
      <c r="D85" s="12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128"/>
      <c r="Z85" s="126"/>
    </row>
    <row r="86" spans="1:27" ht="15" hidden="1">
      <c r="A86" s="66"/>
      <c r="B86" s="126"/>
      <c r="C86" s="68"/>
      <c r="D86" s="12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128"/>
      <c r="Z86" s="126"/>
    </row>
    <row r="87" spans="1:27" ht="15" hidden="1">
      <c r="A87" s="66"/>
      <c r="B87" s="126"/>
      <c r="C87" s="68"/>
      <c r="D87" s="12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128"/>
      <c r="Z87" s="126"/>
    </row>
    <row r="88" spans="1:27" ht="15" hidden="1">
      <c r="A88" s="66"/>
      <c r="B88" s="126"/>
      <c r="C88" s="68"/>
      <c r="D88" s="12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128"/>
      <c r="Z88" s="126"/>
    </row>
    <row r="89" spans="1:27" ht="15" hidden="1">
      <c r="A89" s="66"/>
      <c r="B89" s="126"/>
      <c r="C89" s="68"/>
      <c r="D89" s="12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128"/>
      <c r="Z89" s="126"/>
    </row>
    <row r="90" spans="1:27" ht="15" hidden="1">
      <c r="A90" s="66"/>
      <c r="B90" s="126"/>
      <c r="C90" s="68"/>
      <c r="D90" s="12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128"/>
      <c r="Z90" s="126"/>
    </row>
    <row r="91" spans="1:27" ht="27" hidden="1" customHeight="1">
      <c r="A91" s="66"/>
      <c r="B91" s="126"/>
      <c r="C91" s="68"/>
      <c r="D91" s="130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128"/>
      <c r="Z91" s="126"/>
    </row>
    <row r="92" spans="1:27" ht="15" hidden="1">
      <c r="A92" s="66"/>
      <c r="B92" s="126"/>
      <c r="C92" s="68"/>
      <c r="D92" s="130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128"/>
      <c r="Z92" s="126"/>
    </row>
    <row r="93" spans="1:27" ht="25.5" hidden="1" customHeight="1">
      <c r="A93" s="66"/>
      <c r="B93" s="126"/>
      <c r="C93" s="68"/>
      <c r="D93" s="127"/>
      <c r="E93" s="266" t="s">
        <v>873</v>
      </c>
      <c r="F93" s="266"/>
      <c r="G93" s="266"/>
      <c r="H93" s="266"/>
      <c r="I93" s="266"/>
      <c r="J93" s="266"/>
      <c r="K93" s="266"/>
      <c r="L93" s="266"/>
      <c r="M93" s="266"/>
      <c r="N93" s="266"/>
      <c r="O93" s="266"/>
      <c r="P93" s="266"/>
      <c r="Q93" s="266"/>
      <c r="R93" s="266"/>
      <c r="S93" s="266"/>
      <c r="T93" s="266"/>
      <c r="U93" s="266"/>
      <c r="V93" s="266"/>
      <c r="W93" s="266"/>
      <c r="X93" s="266"/>
      <c r="Y93" s="128"/>
      <c r="Z93" s="126"/>
    </row>
    <row r="94" spans="1:27" ht="15" hidden="1" customHeight="1">
      <c r="A94" s="66"/>
      <c r="B94" s="126"/>
      <c r="C94" s="68"/>
      <c r="D94" s="127"/>
      <c r="E94" s="67"/>
      <c r="F94" s="67"/>
      <c r="G94" s="67"/>
      <c r="H94" s="77"/>
      <c r="I94" s="77"/>
      <c r="J94" s="77"/>
      <c r="K94" s="77"/>
      <c r="L94" s="77"/>
      <c r="M94" s="77"/>
      <c r="N94" s="77"/>
      <c r="O94" s="78"/>
      <c r="P94" s="78"/>
      <c r="Q94" s="78"/>
      <c r="R94" s="78"/>
      <c r="S94" s="78"/>
      <c r="T94" s="78"/>
      <c r="U94" s="67"/>
      <c r="V94" s="67"/>
      <c r="W94" s="67"/>
      <c r="X94" s="67"/>
      <c r="Y94" s="128"/>
      <c r="Z94" s="126"/>
    </row>
    <row r="95" spans="1:27" ht="15" hidden="1" customHeight="1">
      <c r="A95" s="66"/>
      <c r="B95" s="126"/>
      <c r="C95" s="68"/>
      <c r="D95" s="127"/>
      <c r="E95" s="79"/>
      <c r="F95" s="260" t="s">
        <v>874</v>
      </c>
      <c r="G95" s="260"/>
      <c r="H95" s="260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78"/>
      <c r="U95" s="67"/>
      <c r="V95" s="67"/>
      <c r="W95" s="67"/>
      <c r="X95" s="67"/>
      <c r="Y95" s="128"/>
      <c r="Z95" s="126"/>
      <c r="AA95" s="61" t="s">
        <v>875</v>
      </c>
    </row>
    <row r="96" spans="1:27" ht="15" hidden="1" customHeight="1">
      <c r="A96" s="66"/>
      <c r="B96" s="126"/>
      <c r="C96" s="68"/>
      <c r="D96" s="127"/>
      <c r="E96" s="67"/>
      <c r="F96" s="67"/>
      <c r="G96" s="67"/>
      <c r="H96" s="77"/>
      <c r="I96" s="77"/>
      <c r="J96" s="77"/>
      <c r="K96" s="77"/>
      <c r="L96" s="77"/>
      <c r="M96" s="77"/>
      <c r="N96" s="77"/>
      <c r="O96" s="78"/>
      <c r="P96" s="78"/>
      <c r="Q96" s="78"/>
      <c r="R96" s="78"/>
      <c r="S96" s="78"/>
      <c r="T96" s="78"/>
      <c r="U96" s="67"/>
      <c r="V96" s="67"/>
      <c r="W96" s="67"/>
      <c r="X96" s="67"/>
      <c r="Y96" s="128"/>
      <c r="Z96" s="126"/>
    </row>
    <row r="97" spans="1:26" ht="15" hidden="1">
      <c r="A97" s="66"/>
      <c r="B97" s="126"/>
      <c r="C97" s="68"/>
      <c r="D97" s="127"/>
      <c r="E97" s="67"/>
      <c r="F97" s="260" t="s">
        <v>876</v>
      </c>
      <c r="G97" s="260"/>
      <c r="H97" s="260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128"/>
      <c r="Z97" s="126"/>
    </row>
    <row r="98" spans="1:26" ht="15" hidden="1">
      <c r="A98" s="66"/>
      <c r="B98" s="126"/>
      <c r="C98" s="68"/>
      <c r="D98" s="12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128"/>
      <c r="Z98" s="126"/>
    </row>
    <row r="99" spans="1:26" ht="15" hidden="1">
      <c r="A99" s="66"/>
      <c r="B99" s="126"/>
      <c r="C99" s="68"/>
      <c r="D99" s="12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128"/>
      <c r="Z99" s="126"/>
    </row>
    <row r="100" spans="1:26" ht="15" hidden="1">
      <c r="A100" s="66"/>
      <c r="B100" s="126"/>
      <c r="C100" s="68"/>
      <c r="D100" s="12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128"/>
      <c r="Z100" s="126"/>
    </row>
    <row r="101" spans="1:26" ht="15" hidden="1">
      <c r="A101" s="66"/>
      <c r="B101" s="126"/>
      <c r="C101" s="68"/>
      <c r="D101" s="12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  <c r="V101" s="67"/>
      <c r="W101" s="67"/>
      <c r="X101" s="67"/>
      <c r="Y101" s="128"/>
      <c r="Z101" s="126"/>
    </row>
    <row r="102" spans="1:26" ht="15" hidden="1">
      <c r="A102" s="66"/>
      <c r="B102" s="126"/>
      <c r="C102" s="68"/>
      <c r="D102" s="12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128"/>
      <c r="Z102" s="126"/>
    </row>
    <row r="103" spans="1:26" ht="15" hidden="1">
      <c r="A103" s="66"/>
      <c r="B103" s="126"/>
      <c r="C103" s="68"/>
      <c r="D103" s="12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128"/>
      <c r="Z103" s="126"/>
    </row>
    <row r="104" spans="1:26" ht="15" hidden="1">
      <c r="A104" s="66"/>
      <c r="B104" s="126"/>
      <c r="C104" s="68"/>
      <c r="D104" s="12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128"/>
      <c r="Z104" s="126"/>
    </row>
    <row r="105" spans="1:26" ht="15" hidden="1">
      <c r="A105" s="66"/>
      <c r="B105" s="126"/>
      <c r="C105" s="68"/>
      <c r="D105" s="12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128"/>
      <c r="Z105" s="126"/>
    </row>
    <row r="106" spans="1:26" ht="30" hidden="1" customHeight="1">
      <c r="A106" s="66"/>
      <c r="B106" s="126"/>
      <c r="C106" s="68"/>
      <c r="D106" s="12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128"/>
      <c r="Z106" s="126"/>
    </row>
    <row r="107" spans="1:26" ht="31.5" hidden="1" customHeight="1">
      <c r="A107" s="66"/>
      <c r="B107" s="126"/>
      <c r="C107" s="68"/>
      <c r="D107" s="12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128"/>
      <c r="Z107" s="126"/>
    </row>
    <row r="108" spans="1:26" ht="15" customHeight="1">
      <c r="A108" s="66"/>
      <c r="B108" s="136"/>
      <c r="C108" s="131"/>
      <c r="D108" s="137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8"/>
      <c r="Z108" s="126"/>
    </row>
  </sheetData>
  <sheetProtection algorithmName="SHA-512" hashValue="YsMYhawTsarN9dIJJiFHUItifZsnn2vMTG+K/fQAYPmS0XX8IT21H2vUfeC10nsCKsUW+pizdZ0YavVZx4bxdQ==" saltValue="u/hza+jh0W4VfmcCWHL7QQ==" spinCount="100000" sheet="1" objects="1" scenarios="1" formatColumns="0" formatRows="0"/>
  <dataConsolidate leftLabels="1" link="1"/>
  <mergeCells count="21">
    <mergeCell ref="F97:X97"/>
    <mergeCell ref="E58:X58"/>
    <mergeCell ref="E59:X59"/>
    <mergeCell ref="E70:R70"/>
    <mergeCell ref="E76:G76"/>
    <mergeCell ref="H76:X76"/>
    <mergeCell ref="E93:X93"/>
    <mergeCell ref="F95:S95"/>
    <mergeCell ref="E77:X82"/>
    <mergeCell ref="B2:G2"/>
    <mergeCell ref="B3:C3"/>
    <mergeCell ref="B5:Y5"/>
    <mergeCell ref="E7:X19"/>
    <mergeCell ref="F21:M21"/>
    <mergeCell ref="P21:X21"/>
    <mergeCell ref="E46:X57"/>
    <mergeCell ref="F22:M22"/>
    <mergeCell ref="P22:X22"/>
    <mergeCell ref="E35:X39"/>
    <mergeCell ref="E40:X40"/>
    <mergeCell ref="E41:X45"/>
  </mergeCells>
  <hyperlinks>
    <hyperlink ref="E58:X58" location="'Инструкция'!A1" tooltip="Консультация службы поддержки" display="Консультация службы поддержки" xr:uid="{00000000-0004-0000-0300-000000000000}"/>
    <hyperlink ref="E59:X59" location="'Инструкция'!A1" tooltip="База знаний" display="База знаний" xr:uid="{00000000-0004-0000-0300-000001000000}"/>
    <hyperlink ref="E70:R70" location="'Инструкция'!A1" tooltip="Руководство пользователя" display="Руководство пользователя" xr:uid="{00000000-0004-0000-0300-000002000000}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odUpdTemplLogger"/>
  <dimension ref="A1:D16"/>
  <sheetViews>
    <sheetView showGridLines="0" zoomScaleNormal="100" workbookViewId="0"/>
  </sheetViews>
  <sheetFormatPr defaultRowHeight="11.25"/>
  <cols>
    <col min="1" max="1" width="30.7109375" style="17" customWidth="1"/>
    <col min="2" max="2" width="80.7109375" style="17" customWidth="1"/>
    <col min="3" max="3" width="30.7109375" style="17" customWidth="1"/>
    <col min="4" max="16384" width="9.140625" style="16"/>
  </cols>
  <sheetData>
    <row r="1" spans="1:4" ht="24" customHeight="1">
      <c r="A1" s="99" t="s">
        <v>142</v>
      </c>
      <c r="B1" s="99" t="s">
        <v>143</v>
      </c>
      <c r="C1" s="99" t="s">
        <v>144</v>
      </c>
      <c r="D1" s="15"/>
    </row>
    <row r="2" spans="1:4">
      <c r="A2" s="17" t="s">
        <v>3557</v>
      </c>
      <c r="B2" s="17" t="s">
        <v>3558</v>
      </c>
      <c r="C2" s="17" t="s">
        <v>3559</v>
      </c>
    </row>
    <row r="3" spans="1:4">
      <c r="A3" s="17" t="s">
        <v>3560</v>
      </c>
      <c r="B3" s="17" t="s">
        <v>3561</v>
      </c>
      <c r="C3" s="17" t="s">
        <v>3559</v>
      </c>
    </row>
    <row r="4" spans="1:4">
      <c r="A4" s="17" t="s">
        <v>3562</v>
      </c>
      <c r="B4" s="17" t="s">
        <v>3558</v>
      </c>
      <c r="C4" s="17" t="s">
        <v>3559</v>
      </c>
    </row>
    <row r="5" spans="1:4">
      <c r="A5" s="17" t="s">
        <v>3563</v>
      </c>
      <c r="B5" s="17" t="s">
        <v>3561</v>
      </c>
      <c r="C5" s="17" t="s">
        <v>3559</v>
      </c>
    </row>
    <row r="6" spans="1:4">
      <c r="A6" s="17" t="s">
        <v>3565</v>
      </c>
      <c r="B6" s="17" t="s">
        <v>3558</v>
      </c>
      <c r="C6" s="17" t="s">
        <v>3559</v>
      </c>
    </row>
    <row r="7" spans="1:4">
      <c r="A7" s="17" t="s">
        <v>3566</v>
      </c>
      <c r="B7" s="17" t="s">
        <v>3558</v>
      </c>
      <c r="C7" s="17" t="s">
        <v>3559</v>
      </c>
    </row>
    <row r="8" spans="1:4">
      <c r="A8" s="17" t="s">
        <v>3567</v>
      </c>
      <c r="B8" s="17" t="s">
        <v>3561</v>
      </c>
      <c r="C8" s="17" t="s">
        <v>3559</v>
      </c>
    </row>
    <row r="9" spans="1:4">
      <c r="A9" s="17" t="s">
        <v>3568</v>
      </c>
      <c r="B9" s="17" t="s">
        <v>3558</v>
      </c>
      <c r="C9" s="17" t="s">
        <v>3559</v>
      </c>
    </row>
    <row r="10" spans="1:4">
      <c r="A10" s="17" t="s">
        <v>3569</v>
      </c>
      <c r="B10" s="17" t="s">
        <v>3561</v>
      </c>
      <c r="C10" s="17" t="s">
        <v>3559</v>
      </c>
    </row>
    <row r="11" spans="1:4">
      <c r="A11" s="17" t="s">
        <v>3578</v>
      </c>
      <c r="B11" s="17" t="s">
        <v>3558</v>
      </c>
      <c r="C11" s="17" t="s">
        <v>3559</v>
      </c>
    </row>
    <row r="12" spans="1:4">
      <c r="A12" s="17" t="s">
        <v>3579</v>
      </c>
      <c r="B12" s="17" t="s">
        <v>3561</v>
      </c>
      <c r="C12" s="17" t="s">
        <v>3559</v>
      </c>
    </row>
    <row r="13" spans="1:4">
      <c r="A13" s="17" t="s">
        <v>3580</v>
      </c>
      <c r="B13" s="17" t="s">
        <v>3558</v>
      </c>
      <c r="C13" s="17" t="s">
        <v>3559</v>
      </c>
    </row>
    <row r="14" spans="1:4">
      <c r="A14" s="17" t="s">
        <v>3581</v>
      </c>
      <c r="B14" s="17" t="s">
        <v>3561</v>
      </c>
      <c r="C14" s="17" t="s">
        <v>3559</v>
      </c>
    </row>
    <row r="15" spans="1:4">
      <c r="A15" s="17" t="s">
        <v>3584</v>
      </c>
      <c r="B15" s="17" t="s">
        <v>3558</v>
      </c>
      <c r="C15" s="17" t="s">
        <v>3559</v>
      </c>
    </row>
    <row r="16" spans="1:4">
      <c r="A16" s="17" t="s">
        <v>3585</v>
      </c>
      <c r="B16" s="17" t="s">
        <v>3561</v>
      </c>
      <c r="C16" s="17" t="s">
        <v>3559</v>
      </c>
    </row>
  </sheetData>
  <sheetProtection algorithmName="SHA-512" hashValue="UOqJgd7ikOAtMSt7hrYE3JRdEwpzwGC2w1u7INh3igCTzuflxRjB/LyEYS0z4oafnW0diBkMdIeNtWxfMmFqNw==" saltValue="FaKtROofbL6u8sGZaF+aLg==" spinCount="100000" sheet="1" objects="1" scenarios="1" formatColumns="0" formatRows="0" autoFilter="0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s_00_TIT"/>
  <dimension ref="C1:E62"/>
  <sheetViews>
    <sheetView showGridLines="0" tabSelected="1" topLeftCell="B2" zoomScaleNormal="100" workbookViewId="0">
      <selection activeCell="G41" sqref="G41"/>
    </sheetView>
  </sheetViews>
  <sheetFormatPr defaultRowHeight="11.25"/>
  <cols>
    <col min="1" max="1" width="0" style="6" hidden="1" customWidth="1"/>
    <col min="2" max="2" width="5" style="6" customWidth="1"/>
    <col min="3" max="3" width="35.28515625" style="42" customWidth="1"/>
    <col min="4" max="4" width="51.7109375" style="6" customWidth="1"/>
    <col min="5" max="5" width="5.42578125" style="6" customWidth="1"/>
    <col min="6" max="16384" width="9.140625" style="6"/>
  </cols>
  <sheetData>
    <row r="1" spans="3:5" hidden="1">
      <c r="C1" s="24"/>
      <c r="D1" s="7"/>
      <c r="E1" s="7"/>
    </row>
    <row r="2" spans="3:5" ht="15" customHeight="1">
      <c r="C2" s="24"/>
      <c r="D2" s="95" t="str">
        <f>version</f>
        <v>Версия 1.2</v>
      </c>
      <c r="E2" s="21"/>
    </row>
    <row r="3" spans="3:5" ht="24.95" customHeight="1">
      <c r="C3" s="267" t="s">
        <v>1273</v>
      </c>
      <c r="D3" s="268"/>
      <c r="E3" s="41"/>
    </row>
    <row r="4" spans="3:5" ht="9.9499999999999993" customHeight="1">
      <c r="C4" s="24"/>
      <c r="D4" s="7"/>
      <c r="E4" s="7"/>
    </row>
    <row r="5" spans="3:5" ht="23.25" customHeight="1">
      <c r="C5" s="88" t="s">
        <v>140</v>
      </c>
      <c r="D5" s="90" t="s">
        <v>108</v>
      </c>
      <c r="E5" s="7"/>
    </row>
    <row r="6" spans="3:5" ht="5.0999999999999996" hidden="1" customHeight="1">
      <c r="C6" s="35"/>
      <c r="D6" s="7"/>
      <c r="E6" s="7"/>
    </row>
    <row r="7" spans="3:5" ht="20.100000000000001" customHeight="1">
      <c r="C7" s="36"/>
      <c r="D7" s="23" t="s">
        <v>139</v>
      </c>
      <c r="E7" s="7"/>
    </row>
    <row r="8" spans="3:5" ht="23.25" customHeight="1">
      <c r="C8" s="88" t="s">
        <v>1265</v>
      </c>
      <c r="D8" s="242">
        <v>2022</v>
      </c>
      <c r="E8" s="7"/>
    </row>
    <row r="9" spans="3:5" ht="20.100000000000001" customHeight="1">
      <c r="C9" s="89" t="s">
        <v>1266</v>
      </c>
      <c r="D9" s="243">
        <v>5</v>
      </c>
    </row>
    <row r="10" spans="3:5" ht="3" customHeight="1">
      <c r="C10" s="36"/>
      <c r="E10" s="7"/>
    </row>
    <row r="11" spans="3:5" ht="20.100000000000001" customHeight="1">
      <c r="C11" s="89" t="s">
        <v>1267</v>
      </c>
      <c r="D11" s="242">
        <v>2023</v>
      </c>
    </row>
    <row r="12" spans="3:5" ht="3" hidden="1" customHeight="1">
      <c r="C12" s="36"/>
      <c r="E12" s="7"/>
    </row>
    <row r="13" spans="3:5" ht="23.25" customHeight="1">
      <c r="C13" s="89" t="s">
        <v>1351</v>
      </c>
      <c r="D13" s="245" t="s">
        <v>82</v>
      </c>
    </row>
    <row r="14" spans="3:5" ht="5.0999999999999996" hidden="1" customHeight="1">
      <c r="C14" s="36"/>
      <c r="E14" s="7"/>
    </row>
    <row r="15" spans="3:5" ht="20.100000000000001" customHeight="1">
      <c r="C15" s="36"/>
      <c r="D15" s="81" t="s">
        <v>1237</v>
      </c>
      <c r="E15" s="7"/>
    </row>
    <row r="16" spans="3:5" ht="23.25" customHeight="1">
      <c r="C16" s="37" t="s">
        <v>861</v>
      </c>
      <c r="D16" s="242" t="s">
        <v>82</v>
      </c>
      <c r="E16" s="7"/>
    </row>
    <row r="17" spans="3:5" ht="3" hidden="1" customHeight="1">
      <c r="C17" s="36"/>
      <c r="E17" s="7"/>
    </row>
    <row r="18" spans="3:5" ht="23.25" customHeight="1">
      <c r="C18" s="37" t="s">
        <v>168</v>
      </c>
      <c r="D18" s="242" t="s">
        <v>81</v>
      </c>
      <c r="E18" s="7"/>
    </row>
    <row r="19" spans="3:5" ht="3" hidden="1" customHeight="1">
      <c r="C19" s="6"/>
      <c r="D19" s="25"/>
      <c r="E19" s="43"/>
    </row>
    <row r="20" spans="3:5" ht="23.25" customHeight="1">
      <c r="C20" s="37" t="s">
        <v>151</v>
      </c>
      <c r="D20" s="90" t="s">
        <v>1547</v>
      </c>
      <c r="E20" s="7"/>
    </row>
    <row r="21" spans="3:5" ht="23.25" hidden="1" customHeight="1">
      <c r="C21" s="37" t="s">
        <v>152</v>
      </c>
      <c r="D21" s="244"/>
      <c r="E21" s="7"/>
    </row>
    <row r="22" spans="3:5" ht="23.25" customHeight="1">
      <c r="C22" s="37" t="s">
        <v>153</v>
      </c>
      <c r="D22" s="244" t="s">
        <v>3570</v>
      </c>
      <c r="E22" s="7"/>
    </row>
    <row r="23" spans="3:5" ht="23.25" customHeight="1">
      <c r="C23" s="37" t="s">
        <v>125</v>
      </c>
      <c r="D23" s="90" t="s">
        <v>1548</v>
      </c>
      <c r="E23" s="23"/>
    </row>
    <row r="24" spans="3:5" ht="23.25" customHeight="1">
      <c r="C24" s="37" t="s">
        <v>126</v>
      </c>
      <c r="D24" s="90" t="s">
        <v>1498</v>
      </c>
      <c r="E24" s="23"/>
    </row>
    <row r="25" spans="3:5" ht="5.0999999999999996" hidden="1" customHeight="1">
      <c r="C25" s="44"/>
      <c r="D25" s="45"/>
      <c r="E25" s="25"/>
    </row>
    <row r="26" spans="3:5" ht="20.100000000000001" customHeight="1">
      <c r="C26" s="44"/>
      <c r="D26" s="34" t="s">
        <v>1268</v>
      </c>
      <c r="E26" s="25"/>
    </row>
    <row r="27" spans="3:5" ht="23.25" customHeight="1">
      <c r="C27" s="44" t="s">
        <v>1269</v>
      </c>
      <c r="D27" s="246" t="s">
        <v>82</v>
      </c>
      <c r="E27" s="139" t="s">
        <v>1396</v>
      </c>
    </row>
    <row r="28" spans="3:5" ht="23.25" customHeight="1">
      <c r="C28" s="44" t="s">
        <v>1270</v>
      </c>
      <c r="D28" s="247" t="s">
        <v>82</v>
      </c>
      <c r="E28" s="139" t="s">
        <v>1397</v>
      </c>
    </row>
    <row r="29" spans="3:5" ht="23.25" customHeight="1">
      <c r="C29" s="44" t="s">
        <v>1248</v>
      </c>
      <c r="D29" s="247" t="s">
        <v>82</v>
      </c>
      <c r="E29" s="139" t="s">
        <v>1247</v>
      </c>
    </row>
    <row r="30" spans="3:5" ht="23.25" customHeight="1">
      <c r="C30" s="44" t="s">
        <v>1271</v>
      </c>
      <c r="D30" s="246" t="s">
        <v>81</v>
      </c>
      <c r="E30" s="139" t="s">
        <v>1395</v>
      </c>
    </row>
    <row r="31" spans="3:5" ht="5.0999999999999996" hidden="1" customHeight="1">
      <c r="C31" s="44"/>
      <c r="D31" s="45"/>
      <c r="E31" s="25"/>
    </row>
    <row r="32" spans="3:5" ht="20.100000000000001" customHeight="1">
      <c r="C32" s="44"/>
      <c r="D32" s="228" t="s">
        <v>3552</v>
      </c>
      <c r="E32" s="25"/>
    </row>
    <row r="33" spans="3:5" ht="20.100000000000001" customHeight="1">
      <c r="C33" s="44" t="s">
        <v>3553</v>
      </c>
      <c r="D33" s="230" t="s">
        <v>3571</v>
      </c>
      <c r="E33" s="25"/>
    </row>
    <row r="34" spans="3:5" ht="20.100000000000001" customHeight="1">
      <c r="C34" s="44" t="s">
        <v>3554</v>
      </c>
      <c r="D34" s="230" t="s">
        <v>3572</v>
      </c>
      <c r="E34" s="25"/>
    </row>
    <row r="35" spans="3:5" ht="24.95" customHeight="1">
      <c r="C35" s="44" t="s">
        <v>3555</v>
      </c>
      <c r="D35" s="230" t="s">
        <v>3573</v>
      </c>
      <c r="E35" s="25"/>
    </row>
    <row r="36" spans="3:5" ht="5.0999999999999996" hidden="1" customHeight="1">
      <c r="C36" s="44"/>
      <c r="D36" s="229"/>
      <c r="E36" s="25"/>
    </row>
    <row r="37" spans="3:5" ht="20.100000000000001" customHeight="1">
      <c r="C37" s="46"/>
      <c r="D37" s="34" t="s">
        <v>135</v>
      </c>
      <c r="E37" s="25"/>
    </row>
    <row r="38" spans="3:5" ht="23.25" customHeight="1">
      <c r="C38" s="44" t="s">
        <v>154</v>
      </c>
      <c r="D38" s="103" t="s">
        <v>3574</v>
      </c>
      <c r="E38" s="25"/>
    </row>
    <row r="39" spans="3:5" ht="23.25" customHeight="1">
      <c r="C39" s="44" t="s">
        <v>156</v>
      </c>
      <c r="D39" s="103" t="s">
        <v>3575</v>
      </c>
      <c r="E39" s="25"/>
    </row>
    <row r="40" spans="3:5" ht="23.25" customHeight="1">
      <c r="C40" s="44" t="s">
        <v>155</v>
      </c>
      <c r="D40" s="103" t="s">
        <v>3576</v>
      </c>
      <c r="E40" s="25"/>
    </row>
    <row r="41" spans="3:5" ht="23.25" customHeight="1">
      <c r="C41" s="44" t="s">
        <v>157</v>
      </c>
      <c r="D41" s="104" t="s">
        <v>3577</v>
      </c>
      <c r="E41" s="25"/>
    </row>
    <row r="42" spans="3:5" ht="5.0999999999999996" customHeight="1">
      <c r="C42" s="47"/>
      <c r="D42" s="48"/>
      <c r="E42" s="25"/>
    </row>
    <row r="43" spans="3:5" ht="23.25" customHeight="1">
      <c r="C43" s="44" t="s">
        <v>1275</v>
      </c>
      <c r="D43" s="101">
        <v>45309</v>
      </c>
      <c r="E43" s="7"/>
    </row>
    <row r="44" spans="3:5" ht="12.75" customHeight="1"/>
    <row r="45" spans="3:5" ht="12.75" customHeight="1"/>
    <row r="46" spans="3:5" ht="12.75" customHeight="1"/>
    <row r="47" spans="3:5" ht="12.75" customHeight="1"/>
    <row r="48" spans="3: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3.5" customHeight="1"/>
  </sheetData>
  <sheetProtection algorithmName="SHA-512" hashValue="sdLS+Ti7lxLgEeJom0tqH1C1EFVYcKbA8ufmcEjcBU4PZs7xGez4WahWXh4i7pSAmV08pWGzkmbRjvugrkoQqA==" saltValue="1GOt0wUfAwEAlc+DytzEVA==" spinCount="100000" sheet="1" objects="1" scenarios="1" formatColumns="0" formatRows="0"/>
  <mergeCells count="1">
    <mergeCell ref="C3:D3"/>
  </mergeCells>
  <phoneticPr fontId="8" type="noConversion"/>
  <dataValidations xWindow="435" yWindow="615" count="7">
    <dataValidation type="textLength" operator="lessThanOrEqual" allowBlank="1" showInputMessage="1" showErrorMessage="1" errorTitle="Ошибка" error="Допускается ввод не более 900 символов!" sqref="D38:D41 D21:D22 D33:D36" xr:uid="{00000000-0002-0000-0500-000000000000}">
      <formula1>900</formula1>
    </dataValidation>
    <dataValidation allowBlank="1" sqref="D20 D23:D24" xr:uid="{00000000-0002-0000-0500-000001000000}"/>
    <dataValidation type="list" allowBlank="1" showInputMessage="1" showErrorMessage="1" error="Выберите значение из списка" prompt="Выберите значение из списка" sqref="D16" xr:uid="{00000000-0002-0000-0500-000002000000}">
      <formula1>logic</formula1>
    </dataValidation>
    <dataValidation type="list" allowBlank="1" showInputMessage="1" showErrorMessage="1" error="Выберите значение из списка" prompt="Выберите значение из списка" sqref="D8" xr:uid="{00000000-0002-0000-0500-000003000000}">
      <formula1>YEAR</formula1>
    </dataValidation>
    <dataValidation type="list" allowBlank="1" showInputMessage="1" showErrorMessage="1" errorTitle="Ошибка" error="Выберите значение из списка" prompt="Выберите значение из списка" sqref="D18" xr:uid="{00000000-0002-0000-0500-000004000000}">
      <formula1>logic</formula1>
    </dataValidation>
    <dataValidation type="list" allowBlank="1" showInputMessage="1" showErrorMessage="1" errorTitle="Ошибка" error="Выберите значение из списка" prompt="Выберите значение из списка" sqref="D11" xr:uid="{00000000-0002-0000-0500-000005000000}">
      <formula1>YEAR_FACT</formula1>
    </dataValidation>
    <dataValidation type="whole" allowBlank="1" showErrorMessage="1" errorTitle="Ошибка" error="Допускается ввод только неотрицательных целых чисел в диапазоне от 1 до 49!" sqref="D9" xr:uid="{00000000-0002-0000-0500-000006000000}">
      <formula1>1</formula1>
      <formula2>49</formula2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scale="75" fitToHeight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odInstruction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odCheck">
    <tabColor indexed="47"/>
  </sheetPr>
  <dimension ref="A1"/>
  <sheetViews>
    <sheetView showGridLines="0" zoomScaleNormal="100" workbookViewId="0"/>
  </sheetViews>
  <sheetFormatPr defaultRowHeight="11.25"/>
  <sheetData/>
  <sheetProtection formatColumns="0" formatRows="0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odCheckCyan">
    <tabColor rgb="FFFFCC99"/>
  </sheetPr>
  <dimension ref="A1:A126"/>
  <sheetViews>
    <sheetView showGridLines="0" zoomScaleNormal="100" workbookViewId="0"/>
  </sheetViews>
  <sheetFormatPr defaultRowHeight="11.25"/>
  <sheetData>
    <row r="1" spans="1:1">
      <c r="A1" s="215">
        <f>IF('Сводная форма'!$I$22="",1,0)</f>
        <v>0</v>
      </c>
    </row>
    <row r="2" spans="1:1">
      <c r="A2" s="215">
        <f>IF('Сводная форма'!$G$57="",1,0)</f>
        <v>0</v>
      </c>
    </row>
    <row r="3" spans="1:1">
      <c r="A3" s="215">
        <f>IF('Сводная форма'!$H$57="",1,0)</f>
        <v>0</v>
      </c>
    </row>
    <row r="4" spans="1:1">
      <c r="A4" s="215">
        <f>IF('Сводная форма'!$J$57="",1,0)</f>
        <v>0</v>
      </c>
    </row>
    <row r="5" spans="1:1">
      <c r="A5" s="215">
        <f>IF('Сводная форма'!$K$57="",1,0)</f>
        <v>0</v>
      </c>
    </row>
    <row r="6" spans="1:1">
      <c r="A6" s="215">
        <f>IF('Сводная форма'!$L$57="",1,0)</f>
        <v>0</v>
      </c>
    </row>
    <row r="7" spans="1:1">
      <c r="A7" s="215">
        <f>IF('Сводная форма'!$M$57="",1,0)</f>
        <v>0</v>
      </c>
    </row>
    <row r="8" spans="1:1">
      <c r="A8" s="215">
        <f>IF('Сводная форма'!$G$58="",1,0)</f>
        <v>0</v>
      </c>
    </row>
    <row r="9" spans="1:1">
      <c r="A9" s="215">
        <f>IF('Сводная форма'!$H$58="",1,0)</f>
        <v>0</v>
      </c>
    </row>
    <row r="10" spans="1:1">
      <c r="A10" s="215">
        <f>IF('Сводная форма'!$J$58="",1,0)</f>
        <v>0</v>
      </c>
    </row>
    <row r="11" spans="1:1">
      <c r="A11" s="215">
        <f>IF('Сводная форма'!$K$58="",1,0)</f>
        <v>0</v>
      </c>
    </row>
    <row r="12" spans="1:1">
      <c r="A12" s="215">
        <f>IF('Сводная форма'!$L$58="",1,0)</f>
        <v>0</v>
      </c>
    </row>
    <row r="13" spans="1:1">
      <c r="A13" s="215">
        <f>IF('Сводная форма'!$M$58="",1,0)</f>
        <v>0</v>
      </c>
    </row>
    <row r="14" spans="1:1">
      <c r="A14" s="215">
        <f>IF('Сводная форма'!$G$60="",1,0)</f>
        <v>0</v>
      </c>
    </row>
    <row r="15" spans="1:1">
      <c r="A15" s="215">
        <f>IF('Сводная форма'!$H$60="",1,0)</f>
        <v>0</v>
      </c>
    </row>
    <row r="16" spans="1:1">
      <c r="A16" s="215">
        <f>IF('Сводная форма'!$J$60="",1,0)</f>
        <v>0</v>
      </c>
    </row>
    <row r="17" spans="1:1">
      <c r="A17" s="215">
        <f>IF('Сводная форма'!$K$60="",1,0)</f>
        <v>0</v>
      </c>
    </row>
    <row r="18" spans="1:1">
      <c r="A18" s="215">
        <f>IF('Сводная форма'!$L$60="",1,0)</f>
        <v>0</v>
      </c>
    </row>
    <row r="19" spans="1:1">
      <c r="A19" s="215">
        <f>IF('Сводная форма'!$M$60="",1,0)</f>
        <v>0</v>
      </c>
    </row>
    <row r="20" spans="1:1">
      <c r="A20" s="215">
        <f>IF('Сводная форма'!$G$61="",1,0)</f>
        <v>0</v>
      </c>
    </row>
    <row r="21" spans="1:1">
      <c r="A21" s="215">
        <f>IF('Сводная форма'!$H$61="",1,0)</f>
        <v>0</v>
      </c>
    </row>
    <row r="22" spans="1:1">
      <c r="A22" s="215">
        <f>IF('Сводная форма'!$J$61="",1,0)</f>
        <v>0</v>
      </c>
    </row>
    <row r="23" spans="1:1">
      <c r="A23" s="215">
        <f>IF('Сводная форма'!$K$61="",1,0)</f>
        <v>0</v>
      </c>
    </row>
    <row r="24" spans="1:1">
      <c r="A24" s="215">
        <f>IF('Сводная форма'!$L$61="",1,0)</f>
        <v>0</v>
      </c>
    </row>
    <row r="25" spans="1:1">
      <c r="A25" s="215">
        <f>IF('Сводная форма'!$M$61="",1,0)</f>
        <v>0</v>
      </c>
    </row>
    <row r="26" spans="1:1">
      <c r="A26" s="215">
        <f>IF(Показатели!$J$58="",1,0)</f>
        <v>0</v>
      </c>
    </row>
    <row r="27" spans="1:1">
      <c r="A27" s="215">
        <f>IF(Показатели!$J$59="",1,0)</f>
        <v>0</v>
      </c>
    </row>
    <row r="28" spans="1:1">
      <c r="A28" s="215">
        <f>IF(Показатели!$BH$59="",1,0)</f>
        <v>0</v>
      </c>
    </row>
    <row r="29" spans="1:1">
      <c r="A29" s="215">
        <f>IF(Показатели!$BI$59="",1,0)</f>
        <v>0</v>
      </c>
    </row>
    <row r="30" spans="1:1">
      <c r="A30" s="215">
        <f>IF(Показатели!$J$60="",1,0)</f>
        <v>0</v>
      </c>
    </row>
    <row r="31" spans="1:1">
      <c r="A31" s="215">
        <f>IF(Показатели!$BH$60="",1,0)</f>
        <v>0</v>
      </c>
    </row>
    <row r="32" spans="1:1">
      <c r="A32" s="215">
        <f>IF(Показатели!$BI$60="",1,0)</f>
        <v>0</v>
      </c>
    </row>
    <row r="33" spans="1:1">
      <c r="A33" s="215">
        <f>IF(Показатели!$J$61="",1,0)</f>
        <v>0</v>
      </c>
    </row>
    <row r="34" spans="1:1">
      <c r="A34" s="215">
        <f>IF(Показатели!$BH$61="",1,0)</f>
        <v>0</v>
      </c>
    </row>
    <row r="35" spans="1:1">
      <c r="A35" s="215">
        <f>IF(Показатели!$BI$61="",1,0)</f>
        <v>0</v>
      </c>
    </row>
    <row r="36" spans="1:1">
      <c r="A36" s="215">
        <f>IF(Показатели!$J$62="",1,0)</f>
        <v>0</v>
      </c>
    </row>
    <row r="37" spans="1:1">
      <c r="A37" s="215">
        <f>IF(Показатели!$BH$62="",1,0)</f>
        <v>0</v>
      </c>
    </row>
    <row r="38" spans="1:1">
      <c r="A38" s="215">
        <f>IF(Показатели!$BI$62="",1,0)</f>
        <v>0</v>
      </c>
    </row>
    <row r="39" spans="1:1">
      <c r="A39" s="215">
        <f>IF(Показатели!$J$63="",1,0)</f>
        <v>0</v>
      </c>
    </row>
    <row r="40" spans="1:1">
      <c r="A40" s="215">
        <f>IF(Показатели!$BH$63="",1,0)</f>
        <v>0</v>
      </c>
    </row>
    <row r="41" spans="1:1">
      <c r="A41" s="215">
        <f>IF(Показатели!$BI$63="",1,0)</f>
        <v>0</v>
      </c>
    </row>
    <row r="42" spans="1:1">
      <c r="A42" s="215">
        <f>IF(Мероприятия!$G$57="",1,0)</f>
        <v>0</v>
      </c>
    </row>
    <row r="43" spans="1:1">
      <c r="A43" s="215">
        <f>IF(Мероприятия!$H$57="",1,0)</f>
        <v>0</v>
      </c>
    </row>
    <row r="44" spans="1:1">
      <c r="A44" s="215">
        <f>IF(Мероприятия!$I$57="",1,0)</f>
        <v>0</v>
      </c>
    </row>
    <row r="45" spans="1:1">
      <c r="A45" s="215">
        <f>IF(Мероприятия!$J$57="",1,0)</f>
        <v>0</v>
      </c>
    </row>
    <row r="46" spans="1:1">
      <c r="A46" s="215">
        <f>IF(Мероприятия!$K$57="",1,0)</f>
        <v>0</v>
      </c>
    </row>
    <row r="47" spans="1:1">
      <c r="A47" s="215">
        <f>IF(Мероприятия!$L$57="",1,0)</f>
        <v>0</v>
      </c>
    </row>
    <row r="48" spans="1:1">
      <c r="A48" s="215">
        <f>IF(Мероприятия!$N$57="",1,0)</f>
        <v>0</v>
      </c>
    </row>
    <row r="49" spans="1:1">
      <c r="A49" s="215">
        <f>IF(Мероприятия!$O$57="",1,0)</f>
        <v>0</v>
      </c>
    </row>
    <row r="50" spans="1:1">
      <c r="A50" s="215">
        <f>IF(Мероприятия!$Q$57="",1,0)</f>
        <v>0</v>
      </c>
    </row>
    <row r="51" spans="1:1">
      <c r="A51" s="215">
        <f>IF(Мероприятия!$R$57="",1,0)</f>
        <v>0</v>
      </c>
    </row>
    <row r="52" spans="1:1">
      <c r="A52" s="215">
        <f>IF(Мероприятия!$T$57="",1,0)</f>
        <v>0</v>
      </c>
    </row>
    <row r="53" spans="1:1">
      <c r="A53" s="215">
        <f>IF(Мероприятия!$U$57="",1,0)</f>
        <v>0</v>
      </c>
    </row>
    <row r="54" spans="1:1">
      <c r="A54" s="215">
        <f>IF(Мероприятия!$W$57="",1,0)</f>
        <v>0</v>
      </c>
    </row>
    <row r="55" spans="1:1">
      <c r="A55" s="215">
        <f>IF(Мероприятия!$X$57="",1,0)</f>
        <v>0</v>
      </c>
    </row>
    <row r="56" spans="1:1">
      <c r="A56" s="215">
        <f>IF(Мероприятия!$Y$57="",1,0)</f>
        <v>0</v>
      </c>
    </row>
    <row r="57" spans="1:1">
      <c r="A57" s="215">
        <f>IF(Мероприятия!$Z$57="",1,0)</f>
        <v>0</v>
      </c>
    </row>
    <row r="58" spans="1:1">
      <c r="A58" s="215">
        <f>IF(Мероприятия!$AA$57="",1,0)</f>
        <v>0</v>
      </c>
    </row>
    <row r="59" spans="1:1">
      <c r="A59" s="215">
        <f>IF(Мероприятия!$G$58="",1,0)</f>
        <v>0</v>
      </c>
    </row>
    <row r="60" spans="1:1">
      <c r="A60" s="215">
        <f>IF(Мероприятия!$H$58="",1,0)</f>
        <v>0</v>
      </c>
    </row>
    <row r="61" spans="1:1">
      <c r="A61" s="215">
        <f>IF(Мероприятия!$I$58="",1,0)</f>
        <v>0</v>
      </c>
    </row>
    <row r="62" spans="1:1">
      <c r="A62" s="215">
        <f>IF(Мероприятия!$J$58="",1,0)</f>
        <v>0</v>
      </c>
    </row>
    <row r="63" spans="1:1">
      <c r="A63" s="215">
        <f>IF(Мероприятия!$K$58="",1,0)</f>
        <v>0</v>
      </c>
    </row>
    <row r="64" spans="1:1">
      <c r="A64" s="215">
        <f>IF(Мероприятия!$L$58="",1,0)</f>
        <v>0</v>
      </c>
    </row>
    <row r="65" spans="1:1">
      <c r="A65" s="215">
        <f>IF(Мероприятия!$N$58="",1,0)</f>
        <v>0</v>
      </c>
    </row>
    <row r="66" spans="1:1">
      <c r="A66" s="215">
        <f>IF(Мероприятия!$O$58="",1,0)</f>
        <v>0</v>
      </c>
    </row>
    <row r="67" spans="1:1">
      <c r="A67" s="215">
        <f>IF(Мероприятия!$Q$58="",1,0)</f>
        <v>0</v>
      </c>
    </row>
    <row r="68" spans="1:1">
      <c r="A68" s="215">
        <f>IF(Мероприятия!$R$58="",1,0)</f>
        <v>0</v>
      </c>
    </row>
    <row r="69" spans="1:1">
      <c r="A69" s="215">
        <f>IF(Мероприятия!$T$58="",1,0)</f>
        <v>0</v>
      </c>
    </row>
    <row r="70" spans="1:1">
      <c r="A70" s="215">
        <f>IF(Мероприятия!$U$58="",1,0)</f>
        <v>0</v>
      </c>
    </row>
    <row r="71" spans="1:1">
      <c r="A71" s="215">
        <f>IF(Мероприятия!$W$58="",1,0)</f>
        <v>0</v>
      </c>
    </row>
    <row r="72" spans="1:1">
      <c r="A72" s="215">
        <f>IF(Мероприятия!$X$58="",1,0)</f>
        <v>0</v>
      </c>
    </row>
    <row r="73" spans="1:1">
      <c r="A73" s="215">
        <f>IF(Мероприятия!$Y$58="",1,0)</f>
        <v>0</v>
      </c>
    </row>
    <row r="74" spans="1:1">
      <c r="A74" s="215">
        <f>IF(Мероприятия!$Z$58="",1,0)</f>
        <v>0</v>
      </c>
    </row>
    <row r="75" spans="1:1">
      <c r="A75" s="215">
        <f>IF(Мероприятия!$AA$58="",1,0)</f>
        <v>0</v>
      </c>
    </row>
    <row r="76" spans="1:1">
      <c r="A76" s="215">
        <f>IF(Мероприятия!$G$59="",1,0)</f>
        <v>0</v>
      </c>
    </row>
    <row r="77" spans="1:1">
      <c r="A77" s="215">
        <f>IF(Мероприятия!$H$59="",1,0)</f>
        <v>0</v>
      </c>
    </row>
    <row r="78" spans="1:1">
      <c r="A78" s="215">
        <f>IF(Мероприятия!$I$59="",1,0)</f>
        <v>0</v>
      </c>
    </row>
    <row r="79" spans="1:1">
      <c r="A79" s="215">
        <f>IF(Мероприятия!$J$59="",1,0)</f>
        <v>0</v>
      </c>
    </row>
    <row r="80" spans="1:1">
      <c r="A80" s="215">
        <f>IF(Мероприятия!$K$59="",1,0)</f>
        <v>0</v>
      </c>
    </row>
    <row r="81" spans="1:1">
      <c r="A81" s="215">
        <f>IF(Мероприятия!$L$59="",1,0)</f>
        <v>0</v>
      </c>
    </row>
    <row r="82" spans="1:1">
      <c r="A82" s="215">
        <f>IF(Мероприятия!$N$59="",1,0)</f>
        <v>0</v>
      </c>
    </row>
    <row r="83" spans="1:1">
      <c r="A83" s="215">
        <f>IF(Мероприятия!$O$59="",1,0)</f>
        <v>0</v>
      </c>
    </row>
    <row r="84" spans="1:1">
      <c r="A84" s="215">
        <f>IF(Мероприятия!$Q$59="",1,0)</f>
        <v>0</v>
      </c>
    </row>
    <row r="85" spans="1:1">
      <c r="A85" s="215">
        <f>IF(Мероприятия!$R$59="",1,0)</f>
        <v>0</v>
      </c>
    </row>
    <row r="86" spans="1:1">
      <c r="A86" s="215">
        <f>IF(Мероприятия!$T$59="",1,0)</f>
        <v>0</v>
      </c>
    </row>
    <row r="87" spans="1:1">
      <c r="A87" s="215">
        <f>IF(Мероприятия!$U$59="",1,0)</f>
        <v>0</v>
      </c>
    </row>
    <row r="88" spans="1:1">
      <c r="A88" s="215">
        <f>IF(Мероприятия!$W$59="",1,0)</f>
        <v>0</v>
      </c>
    </row>
    <row r="89" spans="1:1">
      <c r="A89" s="215">
        <f>IF(Мероприятия!$X$59="",1,0)</f>
        <v>0</v>
      </c>
    </row>
    <row r="90" spans="1:1">
      <c r="A90" s="215">
        <f>IF(Мероприятия!$Y$59="",1,0)</f>
        <v>0</v>
      </c>
    </row>
    <row r="91" spans="1:1">
      <c r="A91" s="215">
        <f>IF(Мероприятия!$Z$59="",1,0)</f>
        <v>0</v>
      </c>
    </row>
    <row r="92" spans="1:1">
      <c r="A92" s="215">
        <f>IF(Мероприятия!$AA$59="",1,0)</f>
        <v>0</v>
      </c>
    </row>
    <row r="93" spans="1:1">
      <c r="A93" s="215">
        <f>IF(Мероприятия!$G$60="",1,0)</f>
        <v>0</v>
      </c>
    </row>
    <row r="94" spans="1:1">
      <c r="A94" s="215">
        <f>IF(Мероприятия!$H$60="",1,0)</f>
        <v>0</v>
      </c>
    </row>
    <row r="95" spans="1:1">
      <c r="A95" s="215">
        <f>IF(Мероприятия!$I$60="",1,0)</f>
        <v>0</v>
      </c>
    </row>
    <row r="96" spans="1:1">
      <c r="A96" s="215">
        <f>IF(Мероприятия!$J$60="",1,0)</f>
        <v>0</v>
      </c>
    </row>
    <row r="97" spans="1:1">
      <c r="A97" s="215">
        <f>IF(Мероприятия!$K$60="",1,0)</f>
        <v>0</v>
      </c>
    </row>
    <row r="98" spans="1:1">
      <c r="A98" s="215">
        <f>IF(Мероприятия!$L$60="",1,0)</f>
        <v>0</v>
      </c>
    </row>
    <row r="99" spans="1:1">
      <c r="A99" s="215">
        <f>IF(Мероприятия!$N$60="",1,0)</f>
        <v>0</v>
      </c>
    </row>
    <row r="100" spans="1:1">
      <c r="A100" s="215">
        <f>IF(Мероприятия!$O$60="",1,0)</f>
        <v>0</v>
      </c>
    </row>
    <row r="101" spans="1:1">
      <c r="A101" s="215">
        <f>IF(Мероприятия!$Q$60="",1,0)</f>
        <v>0</v>
      </c>
    </row>
    <row r="102" spans="1:1">
      <c r="A102" s="215">
        <f>IF(Мероприятия!$R$60="",1,0)</f>
        <v>0</v>
      </c>
    </row>
    <row r="103" spans="1:1">
      <c r="A103" s="215">
        <f>IF(Мероприятия!$T$60="",1,0)</f>
        <v>0</v>
      </c>
    </row>
    <row r="104" spans="1:1">
      <c r="A104" s="215">
        <f>IF(Мероприятия!$U$60="",1,0)</f>
        <v>0</v>
      </c>
    </row>
    <row r="105" spans="1:1">
      <c r="A105" s="215">
        <f>IF(Мероприятия!$W$60="",1,0)</f>
        <v>0</v>
      </c>
    </row>
    <row r="106" spans="1:1">
      <c r="A106" s="215">
        <f>IF(Мероприятия!$X$60="",1,0)</f>
        <v>0</v>
      </c>
    </row>
    <row r="107" spans="1:1">
      <c r="A107" s="215">
        <f>IF(Мероприятия!$Y$60="",1,0)</f>
        <v>0</v>
      </c>
    </row>
    <row r="108" spans="1:1">
      <c r="A108" s="215">
        <f>IF(Мероприятия!$Z$60="",1,0)</f>
        <v>0</v>
      </c>
    </row>
    <row r="109" spans="1:1">
      <c r="A109" s="215">
        <f>IF(Мероприятия!$AA$60="",1,0)</f>
        <v>0</v>
      </c>
    </row>
    <row r="110" spans="1:1">
      <c r="A110" s="215">
        <f>IF(Мероприятия!$G$61="",1,0)</f>
        <v>0</v>
      </c>
    </row>
    <row r="111" spans="1:1">
      <c r="A111" s="215">
        <f>IF(Мероприятия!$H$61="",1,0)</f>
        <v>0</v>
      </c>
    </row>
    <row r="112" spans="1:1">
      <c r="A112" s="215">
        <f>IF(Мероприятия!$I$61="",1,0)</f>
        <v>0</v>
      </c>
    </row>
    <row r="113" spans="1:1">
      <c r="A113" s="215">
        <f>IF(Мероприятия!$J$61="",1,0)</f>
        <v>0</v>
      </c>
    </row>
    <row r="114" spans="1:1">
      <c r="A114" s="215">
        <f>IF(Мероприятия!$K$61="",1,0)</f>
        <v>0</v>
      </c>
    </row>
    <row r="115" spans="1:1">
      <c r="A115" s="215">
        <f>IF(Мероприятия!$L$61="",1,0)</f>
        <v>0</v>
      </c>
    </row>
    <row r="116" spans="1:1">
      <c r="A116" s="215">
        <f>IF(Мероприятия!$N$61="",1,0)</f>
        <v>0</v>
      </c>
    </row>
    <row r="117" spans="1:1">
      <c r="A117" s="215">
        <f>IF(Мероприятия!$O$61="",1,0)</f>
        <v>0</v>
      </c>
    </row>
    <row r="118" spans="1:1">
      <c r="A118" s="215">
        <f>IF(Мероприятия!$Q$61="",1,0)</f>
        <v>0</v>
      </c>
    </row>
    <row r="119" spans="1:1">
      <c r="A119" s="215">
        <f>IF(Мероприятия!$R$61="",1,0)</f>
        <v>0</v>
      </c>
    </row>
    <row r="120" spans="1:1">
      <c r="A120" s="215">
        <f>IF(Мероприятия!$T$61="",1,0)</f>
        <v>0</v>
      </c>
    </row>
    <row r="121" spans="1:1">
      <c r="A121" s="215">
        <f>IF(Мероприятия!$U$61="",1,0)</f>
        <v>0</v>
      </c>
    </row>
    <row r="122" spans="1:1">
      <c r="A122" s="215">
        <f>IF(Мероприятия!$W$61="",1,0)</f>
        <v>0</v>
      </c>
    </row>
    <row r="123" spans="1:1">
      <c r="A123" s="215">
        <f>IF(Мероприятия!$X$61="",1,0)</f>
        <v>0</v>
      </c>
    </row>
    <row r="124" spans="1:1">
      <c r="A124" s="215">
        <f>IF(Мероприятия!$Y$61="",1,0)</f>
        <v>0</v>
      </c>
    </row>
    <row r="125" spans="1:1">
      <c r="A125" s="215">
        <f>IF(Мероприятия!$Z$61="",1,0)</f>
        <v>0</v>
      </c>
    </row>
    <row r="126" spans="1:1">
      <c r="A126" s="215">
        <f>IF(Мероприятия!$AA$61="",1,0)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173</vt:i4>
      </vt:variant>
    </vt:vector>
  </HeadingPairs>
  <TitlesOfParts>
    <vt:vector size="180" baseType="lpstr">
      <vt:lpstr>Инструкция</vt:lpstr>
      <vt:lpstr>Титульный</vt:lpstr>
      <vt:lpstr>Сводная форма</vt:lpstr>
      <vt:lpstr>Показатели</vt:lpstr>
      <vt:lpstr>Мероприятия</vt:lpstr>
      <vt:lpstr>Комментарии</vt:lpstr>
      <vt:lpstr>Проверка</vt:lpstr>
      <vt:lpstr>add_02</vt:lpstr>
      <vt:lpstr>add_03</vt:lpstr>
      <vt:lpstr>add_coms</vt:lpstr>
      <vt:lpstr>chkGetUpdatesValue</vt:lpstr>
      <vt:lpstr>chkNoUpdatesValue</vt:lpstr>
      <vt:lpstr>code</vt:lpstr>
      <vt:lpstr>DATA_URL</vt:lpstr>
      <vt:lpstr>Date_Save</vt:lpstr>
      <vt:lpstr>DAY</vt:lpstr>
      <vt:lpstr>del_coms</vt:lpstr>
      <vt:lpstr>DoljLico</vt:lpstr>
      <vt:lpstr>DoljLico_Dolj</vt:lpstr>
      <vt:lpstr>DoljLico_email</vt:lpstr>
      <vt:lpstr>DoljLico_FIO</vt:lpstr>
      <vt:lpstr>DoljLico_Phone</vt:lpstr>
      <vt:lpstr>EE_research</vt:lpstr>
      <vt:lpstr>end_Coms</vt:lpstr>
      <vt:lpstr>et_ws_02_HideRow</vt:lpstr>
      <vt:lpstr>et_ws_03_HideRow</vt:lpstr>
      <vt:lpstr>fil</vt:lpstr>
      <vt:lpstr>fil_flag</vt:lpstr>
      <vt:lpstr>FirstLine</vt:lpstr>
      <vt:lpstr>god</vt:lpstr>
      <vt:lpstr>god_FACT</vt:lpstr>
      <vt:lpstr>InfActivityInTitle</vt:lpstr>
      <vt:lpstr>InfAddressInHyperlinks</vt:lpstr>
      <vt:lpstr>InfClickCmdOrganizationChoiceInTitle</vt:lpstr>
      <vt:lpstr>InfFilFlagInTitle</vt:lpstr>
      <vt:lpstr>infNDS</vt:lpstr>
      <vt:lpstr>InfPDFHyperlinks</vt:lpstr>
      <vt:lpstr>InfSourcePublicationOnTitle</vt:lpstr>
      <vt:lpstr>infTipPos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kind_of_product</vt:lpstr>
      <vt:lpstr>kpp</vt:lpstr>
      <vt:lpstr>LINK_RANGE</vt:lpstr>
      <vt:lpstr>LIST_ORG_STAT</vt:lpstr>
      <vt:lpstr>LIST_ORG_VS</vt:lpstr>
      <vt:lpstr>ListSheets</vt:lpstr>
      <vt:lpstr>logic</vt:lpstr>
      <vt:lpstr>MO_LIST</vt:lpstr>
      <vt:lpstr>MO_LIST1</vt:lpstr>
      <vt:lpstr>money</vt:lpstr>
      <vt:lpstr>MONTH</vt:lpstr>
      <vt:lpstr>MONTH_CH</vt:lpstr>
      <vt:lpstr>MUNRAION</vt:lpstr>
      <vt:lpstr>NDS</vt:lpstr>
      <vt:lpstr>NO_UPDATES</vt:lpstr>
      <vt:lpstr>org</vt:lpstr>
      <vt:lpstr>ORG_address</vt:lpstr>
      <vt:lpstr>prd</vt:lpstr>
      <vt:lpstr>prdDop</vt:lpstr>
      <vt:lpstr>Quarter</vt:lpstr>
      <vt:lpstr>REGION</vt:lpstr>
      <vt:lpstr>region_name</vt:lpstr>
      <vt:lpstr>report_date</vt:lpstr>
      <vt:lpstr>rngToScanName</vt:lpstr>
      <vt:lpstr>selected_region</vt:lpstr>
      <vt:lpstr>SphereList</vt:lpstr>
      <vt:lpstr>SphereList_ru</vt:lpstr>
      <vt:lpstr>tip</vt:lpstr>
      <vt:lpstr>UpdStatus</vt:lpstr>
      <vt:lpstr>UtvProg</vt:lpstr>
      <vt:lpstr>UtvProg_Date</vt:lpstr>
      <vt:lpstr>UtvProg_Link</vt:lpstr>
      <vt:lpstr>UtvProg_Number</vt:lpstr>
      <vt:lpstr>VDET_EE</vt:lpstr>
      <vt:lpstr>VDET_HVS</vt:lpstr>
      <vt:lpstr>VDET_VO</vt:lpstr>
      <vt:lpstr>VDET_WARM</vt:lpstr>
      <vt:lpstr>version</vt:lpstr>
      <vt:lpstr>ws_00_Lock_range</vt:lpstr>
      <vt:lpstr>ws_00_TIT_VED</vt:lpstr>
      <vt:lpstr>ws_01_EE</vt:lpstr>
      <vt:lpstr>ws_01_EE_other</vt:lpstr>
      <vt:lpstr>ws_01_HVS</vt:lpstr>
      <vt:lpstr>ws_01_HVS_other</vt:lpstr>
      <vt:lpstr>ws_01_LessALL</vt:lpstr>
      <vt:lpstr>ws_01_VO</vt:lpstr>
      <vt:lpstr>ws_01_VO_other</vt:lpstr>
      <vt:lpstr>ws_01_WARM</vt:lpstr>
      <vt:lpstr>ws_01_WARM_other</vt:lpstr>
      <vt:lpstr>ws_01_WriteCells</vt:lpstr>
      <vt:lpstr>ws_02_EE</vt:lpstr>
      <vt:lpstr>ws_02_fact_pok</vt:lpstr>
      <vt:lpstr>ws_02_FirstWriteCol</vt:lpstr>
      <vt:lpstr>ws_02_HideAlways</vt:lpstr>
      <vt:lpstr>ws_02_HVS</vt:lpstr>
      <vt:lpstr>ws_02_plan_pok</vt:lpstr>
      <vt:lpstr>ws_02_plan_pok_EE</vt:lpstr>
      <vt:lpstr>ws_02_plan_pok_et</vt:lpstr>
      <vt:lpstr>ws_02_plan_pok_HVS</vt:lpstr>
      <vt:lpstr>ws_02_plan_pok_VO</vt:lpstr>
      <vt:lpstr>ws_02_plan_pok_WARM</vt:lpstr>
      <vt:lpstr>ws_02_StateNumbers</vt:lpstr>
      <vt:lpstr>ws_02_VO</vt:lpstr>
      <vt:lpstr>ws_02_WARM</vt:lpstr>
      <vt:lpstr>ws_02_WriteCells</vt:lpstr>
      <vt:lpstr>ws_02_YEAR</vt:lpstr>
      <vt:lpstr>ws_02_YEAR_1</vt:lpstr>
      <vt:lpstr>ws_02_YEAR_10</vt:lpstr>
      <vt:lpstr>ws_02_YEAR_11</vt:lpstr>
      <vt:lpstr>ws_02_YEAR_12</vt:lpstr>
      <vt:lpstr>ws_02_YEAR_13</vt:lpstr>
      <vt:lpstr>ws_02_YEAR_14</vt:lpstr>
      <vt:lpstr>ws_02_YEAR_15</vt:lpstr>
      <vt:lpstr>ws_02_YEAR_16</vt:lpstr>
      <vt:lpstr>ws_02_YEAR_17</vt:lpstr>
      <vt:lpstr>ws_02_YEAR_18</vt:lpstr>
      <vt:lpstr>ws_02_YEAR_19</vt:lpstr>
      <vt:lpstr>ws_02_YEAR_2</vt:lpstr>
      <vt:lpstr>ws_02_YEAR_20</vt:lpstr>
      <vt:lpstr>ws_02_YEAR_21</vt:lpstr>
      <vt:lpstr>ws_02_YEAR_22</vt:lpstr>
      <vt:lpstr>ws_02_YEAR_23</vt:lpstr>
      <vt:lpstr>ws_02_YEAR_24</vt:lpstr>
      <vt:lpstr>ws_02_YEAR_25</vt:lpstr>
      <vt:lpstr>ws_02_YEAR_26</vt:lpstr>
      <vt:lpstr>ws_02_YEAR_27</vt:lpstr>
      <vt:lpstr>ws_02_YEAR_28</vt:lpstr>
      <vt:lpstr>ws_02_YEAR_29</vt:lpstr>
      <vt:lpstr>ws_02_YEAR_3</vt:lpstr>
      <vt:lpstr>ws_02_YEAR_30</vt:lpstr>
      <vt:lpstr>ws_02_YEAR_31</vt:lpstr>
      <vt:lpstr>ws_02_YEAR_32</vt:lpstr>
      <vt:lpstr>ws_02_YEAR_33</vt:lpstr>
      <vt:lpstr>ws_02_YEAR_34</vt:lpstr>
      <vt:lpstr>ws_02_YEAR_35</vt:lpstr>
      <vt:lpstr>ws_02_YEAR_36</vt:lpstr>
      <vt:lpstr>ws_02_YEAR_37</vt:lpstr>
      <vt:lpstr>ws_02_YEAR_38</vt:lpstr>
      <vt:lpstr>ws_02_YEAR_39</vt:lpstr>
      <vt:lpstr>ws_02_YEAR_4</vt:lpstr>
      <vt:lpstr>ws_02_YEAR_40</vt:lpstr>
      <vt:lpstr>ws_02_YEAR_41</vt:lpstr>
      <vt:lpstr>ws_02_YEAR_42</vt:lpstr>
      <vt:lpstr>ws_02_YEAR_43</vt:lpstr>
      <vt:lpstr>ws_02_YEAR_44</vt:lpstr>
      <vt:lpstr>ws_02_YEAR_45</vt:lpstr>
      <vt:lpstr>ws_02_YEAR_46</vt:lpstr>
      <vt:lpstr>ws_02_YEAR_47</vt:lpstr>
      <vt:lpstr>ws_02_YEAR_48</vt:lpstr>
      <vt:lpstr>ws_02_YEAR_49</vt:lpstr>
      <vt:lpstr>ws_02_YEAR_5</vt:lpstr>
      <vt:lpstr>ws_02_YEAR_6</vt:lpstr>
      <vt:lpstr>ws_02_YEAR_7</vt:lpstr>
      <vt:lpstr>ws_02_YEAR_8</vt:lpstr>
      <vt:lpstr>ws_02_YEAR_9</vt:lpstr>
      <vt:lpstr>ws_03_ee</vt:lpstr>
      <vt:lpstr>ws_03_FirstWriteCol</vt:lpstr>
      <vt:lpstr>ws_03_HideAlways</vt:lpstr>
      <vt:lpstr>ws_03_HVS</vt:lpstr>
      <vt:lpstr>ws_03_StateNumbers</vt:lpstr>
      <vt:lpstr>ws_03_VO</vt:lpstr>
      <vt:lpstr>ws_03_WARM</vt:lpstr>
      <vt:lpstr>ws_03_WriteCells</vt:lpstr>
      <vt:lpstr>ws_Komment_TextCol</vt:lpstr>
      <vt:lpstr>XML_DICTIONARIES_LIST_TAG_NAMES</vt:lpstr>
      <vt:lpstr>XML_MR_MO_OKTMO_LIST_TAG_NAMES</vt:lpstr>
      <vt:lpstr>XML_ORG_LIST_TAG_NAMES</vt:lpstr>
      <vt:lpstr>YEAR</vt:lpstr>
      <vt:lpstr>YEAR_FACT</vt:lpstr>
      <vt:lpstr>YEAR_FACT_HEADER</vt:lpstr>
      <vt:lpstr>Показатели!Область_печати</vt:lpstr>
      <vt:lpstr>'Сводная форма'!Область_печати</vt:lpstr>
    </vt:vector>
  </TitlesOfParts>
  <Company>РОИВ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достижении значений целевых показателей программы энергосбережения и повышения энергоэффективности</dc:title>
  <dc:subject>Отчет о достижении значений целевых показателей программы энергосбережения и повышения энергоэффективности</dc:subject>
  <dc:creator>Чепелев Дмитрий Викторович</dc:creator>
  <dc:description/>
  <cp:lastModifiedBy>*PFF* *PFF*</cp:lastModifiedBy>
  <cp:lastPrinted>2019-02-15T11:43:38Z</cp:lastPrinted>
  <dcterms:created xsi:type="dcterms:W3CDTF">2004-05-21T07:18:45Z</dcterms:created>
  <dcterms:modified xsi:type="dcterms:W3CDTF">2025-03-10T11:32:53Z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RMSEM">
    <vt:bool>true</vt:bool>
  </property>
  <property fmtid="{D5CDD505-2E9C-101B-9397-08002B2CF9AE}" pid="3" name="EditTemplate">
    <vt:bool>true</vt:bool>
  </property>
  <property fmtid="{D5CDD505-2E9C-101B-9397-08002B2CF9AE}" pid="4" name="Version">
    <vt:lpwstr>PROG.ESB.FACT.3.23</vt:lpwstr>
  </property>
  <property fmtid="{D5CDD505-2E9C-101B-9397-08002B2CF9AE}" pid="5" name="UserComments">
    <vt:lpwstr/>
  </property>
  <property fmtid="{D5CDD505-2E9C-101B-9397-08002B2CF9AE}" pid="6" name="PeriodLength">
    <vt:lpwstr/>
  </property>
  <property fmtid="{D5CDD505-2E9C-101B-9397-08002B2CF9AE}" pid="7" name="XsltDocFilePath">
    <vt:lpwstr/>
  </property>
  <property fmtid="{D5CDD505-2E9C-101B-9397-08002B2CF9AE}" pid="8" name="XslViewFilePath">
    <vt:lpwstr/>
  </property>
  <property fmtid="{D5CDD505-2E9C-101B-9397-08002B2CF9AE}" pid="9" name="RootDocFilePath">
    <vt:lpwstr/>
  </property>
  <property fmtid="{D5CDD505-2E9C-101B-9397-08002B2CF9AE}" pid="10" name="HtmlTempFilePath">
    <vt:lpwstr/>
  </property>
  <property fmtid="{D5CDD505-2E9C-101B-9397-08002B2CF9AE}" pid="11" name="Validate">
    <vt:lpwstr>#REFERENCEDDATA#\GRESv.xsl</vt:lpwstr>
  </property>
  <property fmtid="{D5CDD505-2E9C-101B-9397-08002B2CF9AE}" pid="12" name="entityid">
    <vt:lpwstr/>
  </property>
  <property fmtid="{D5CDD505-2E9C-101B-9397-08002B2CF9AE}" pid="13" name="keywords">
    <vt:lpwstr/>
  </property>
  <property fmtid="{D5CDD505-2E9C-101B-9397-08002B2CF9AE}" pid="14" name="Status">
    <vt:lpwstr>2</vt:lpwstr>
  </property>
  <property fmtid="{D5CDD505-2E9C-101B-9397-08002B2CF9AE}" pid="15" name="Period">
    <vt:lpwstr>2007</vt:lpwstr>
  </property>
  <property fmtid="{D5CDD505-2E9C-101B-9397-08002B2CF9AE}" pid="16" name="PROP1">
    <vt:lpwstr>1</vt:lpwstr>
  </property>
  <property fmtid="{D5CDD505-2E9C-101B-9397-08002B2CF9AE}" pid="17" name="PROP2">
    <vt:lpwstr>5</vt:lpwstr>
  </property>
  <property fmtid="{D5CDD505-2E9C-101B-9397-08002B2CF9AE}" pid="18" name="CurrentVersion">
    <vt:lpwstr>1.2</vt:lpwstr>
  </property>
  <property fmtid="{D5CDD505-2E9C-101B-9397-08002B2CF9AE}" pid="19" name="XMLTempFilePath">
    <vt:lpwstr/>
  </property>
  <property fmtid="{D5CDD505-2E9C-101B-9397-08002B2CF9AE}" pid="20" name="TemplateOperationMode">
    <vt:i4>3</vt:i4>
  </property>
  <property fmtid="{D5CDD505-2E9C-101B-9397-08002B2CF9AE}" pid="21" name="Periodicity">
    <vt:lpwstr>YEAR</vt:lpwstr>
  </property>
  <property fmtid="{D5CDD505-2E9C-101B-9397-08002B2CF9AE}" pid="22" name="TypePlanning">
    <vt:lpwstr>FACT</vt:lpwstr>
  </property>
  <property fmtid="{D5CDD505-2E9C-101B-9397-08002B2CF9AE}" pid="23" name="ProtectBook">
    <vt:i4>0</vt:i4>
  </property>
</Properties>
</file>